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7995" activeTab="1"/>
  </bookViews>
  <sheets>
    <sheet name="Apontamento" sheetId="1" r:id="rId1"/>
    <sheet name="Cancelamento" sheetId="2" r:id="rId2"/>
    <sheet name="Unificada" sheetId="3" r:id="rId3"/>
    <sheet name="Certidão" sheetId="4" r:id="rId4"/>
  </sheets>
  <calcPr calcId="125725"/>
</workbook>
</file>

<file path=xl/calcChain.xml><?xml version="1.0" encoding="utf-8"?>
<calcChain xmlns="http://schemas.openxmlformats.org/spreadsheetml/2006/main">
  <c r="J37" i="2"/>
  <c r="J35"/>
  <c r="J28"/>
  <c r="J27"/>
  <c r="J26"/>
  <c r="J23"/>
  <c r="J20"/>
  <c r="J18"/>
  <c r="J17"/>
  <c r="J16"/>
  <c r="J15"/>
  <c r="J8"/>
  <c r="F7"/>
  <c r="F3"/>
  <c r="B29" i="4"/>
  <c r="J4" i="1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3"/>
  <c r="C41" i="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5"/>
  <c r="A22" i="4"/>
  <c r="B31"/>
  <c r="B30"/>
  <c r="B28"/>
  <c r="B27"/>
  <c r="B26"/>
  <c r="A26"/>
  <c r="B15"/>
  <c r="B13"/>
  <c r="B9"/>
  <c r="B6"/>
  <c r="B5"/>
  <c r="B14" s="1"/>
  <c r="B40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E4"/>
  <c r="J4" s="1"/>
  <c r="E5"/>
  <c r="J5" s="1"/>
  <c r="E6"/>
  <c r="J6" s="1"/>
  <c r="E7"/>
  <c r="J7" s="1"/>
  <c r="E8"/>
  <c r="E9"/>
  <c r="J9" s="1"/>
  <c r="E10"/>
  <c r="J10" s="1"/>
  <c r="E11"/>
  <c r="J11" s="1"/>
  <c r="E12"/>
  <c r="J12" s="1"/>
  <c r="E13"/>
  <c r="J13" s="1"/>
  <c r="E14"/>
  <c r="J14" s="1"/>
  <c r="E15"/>
  <c r="E16"/>
  <c r="E17"/>
  <c r="E18"/>
  <c r="E19"/>
  <c r="J19" s="1"/>
  <c r="E20"/>
  <c r="E21"/>
  <c r="J21" s="1"/>
  <c r="E22"/>
  <c r="J22" s="1"/>
  <c r="E23"/>
  <c r="E24"/>
  <c r="J24" s="1"/>
  <c r="E25"/>
  <c r="J25" s="1"/>
  <c r="E26"/>
  <c r="E27"/>
  <c r="E28"/>
  <c r="E29"/>
  <c r="J29" s="1"/>
  <c r="E30"/>
  <c r="J30" s="1"/>
  <c r="E31"/>
  <c r="J31" s="1"/>
  <c r="E32"/>
  <c r="J32" s="1"/>
  <c r="E33"/>
  <c r="J33" s="1"/>
  <c r="E34"/>
  <c r="J34" s="1"/>
  <c r="E35"/>
  <c r="E36"/>
  <c r="J36" s="1"/>
  <c r="E37"/>
  <c r="E38"/>
  <c r="J38" s="1"/>
  <c r="E39"/>
  <c r="J39" s="1"/>
  <c r="E40"/>
  <c r="J40" s="1"/>
  <c r="E3"/>
  <c r="J3" s="1"/>
  <c r="K1"/>
  <c r="B16" i="4" l="1"/>
  <c r="B21" s="1"/>
  <c r="B32"/>
  <c r="B25" s="1"/>
  <c r="G3" i="2"/>
  <c r="H3"/>
  <c r="I3"/>
  <c r="F4"/>
  <c r="G4"/>
  <c r="H4"/>
  <c r="I4"/>
  <c r="F5"/>
  <c r="G5"/>
  <c r="H5"/>
  <c r="I5"/>
  <c r="F6"/>
  <c r="G6"/>
  <c r="H6"/>
  <c r="I6"/>
  <c r="G7"/>
  <c r="H7"/>
  <c r="I7"/>
  <c r="F8"/>
  <c r="G8"/>
  <c r="H8"/>
  <c r="I8"/>
  <c r="F9"/>
  <c r="G9"/>
  <c r="H9"/>
  <c r="I9"/>
  <c r="F10"/>
  <c r="G10"/>
  <c r="H10"/>
  <c r="I10"/>
  <c r="F11"/>
  <c r="G11"/>
  <c r="H11"/>
  <c r="I11"/>
  <c r="F12"/>
  <c r="G12"/>
  <c r="H12"/>
  <c r="I12"/>
  <c r="F13"/>
  <c r="G13"/>
  <c r="H13"/>
  <c r="I13"/>
  <c r="F14"/>
  <c r="G14"/>
  <c r="H14"/>
  <c r="I14"/>
  <c r="F15"/>
  <c r="G15"/>
  <c r="H15"/>
  <c r="I15"/>
  <c r="F16"/>
  <c r="G16"/>
  <c r="H16"/>
  <c r="I16"/>
  <c r="F17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F37"/>
  <c r="G37"/>
  <c r="H37"/>
  <c r="I37"/>
  <c r="F38"/>
  <c r="G38"/>
  <c r="H38"/>
  <c r="I38"/>
  <c r="F39"/>
  <c r="G39"/>
  <c r="H39"/>
  <c r="I39"/>
  <c r="F40"/>
  <c r="G40"/>
  <c r="H40"/>
  <c r="I40"/>
  <c r="B18" i="4" l="1"/>
  <c r="B17"/>
  <c r="B20"/>
  <c r="B39" s="1"/>
  <c r="B19"/>
  <c r="K39" i="2"/>
  <c r="H40" i="3" s="1"/>
  <c r="K31" i="2"/>
  <c r="H32" i="3" s="1"/>
  <c r="K40" i="2"/>
  <c r="H41" i="3" s="1"/>
  <c r="K27" i="2"/>
  <c r="H28" i="3" s="1"/>
  <c r="K6" i="2"/>
  <c r="H7" i="3" s="1"/>
  <c r="K4" i="2"/>
  <c r="H5" i="3" s="1"/>
  <c r="K35" i="2"/>
  <c r="H36" i="3" s="1"/>
  <c r="K19" i="2"/>
  <c r="H20" i="3" s="1"/>
  <c r="K15" i="2"/>
  <c r="H16" i="3" s="1"/>
  <c r="K3" i="2"/>
  <c r="H4" i="3" s="1"/>
  <c r="K16" i="2"/>
  <c r="H17" i="3" s="1"/>
  <c r="K11" i="2"/>
  <c r="H12" i="3" s="1"/>
  <c r="K8" i="2"/>
  <c r="H9" i="3" s="1"/>
  <c r="K7" i="2"/>
  <c r="H8" i="3" s="1"/>
  <c r="K38" i="2"/>
  <c r="H39" i="3" s="1"/>
  <c r="K36" i="2"/>
  <c r="H37" i="3" s="1"/>
  <c r="K23" i="2"/>
  <c r="H24" i="3" s="1"/>
  <c r="K28" i="2"/>
  <c r="H29" i="3" s="1"/>
  <c r="K17" i="2"/>
  <c r="H18" i="3" s="1"/>
  <c r="K5" i="2"/>
  <c r="H6" i="3" s="1"/>
  <c r="K25" i="2"/>
  <c r="H26" i="3" s="1"/>
  <c r="K13" i="2"/>
  <c r="H14" i="3" s="1"/>
  <c r="K22" i="2"/>
  <c r="H23" i="3" s="1"/>
  <c r="K10" i="2"/>
  <c r="H11" i="3" s="1"/>
  <c r="K32" i="2"/>
  <c r="H33" i="3" s="1"/>
  <c r="K30" i="2"/>
  <c r="H31" i="3" s="1"/>
  <c r="K9" i="2"/>
  <c r="H10" i="3" s="1"/>
  <c r="K37" i="2"/>
  <c r="H38" i="3" s="1"/>
  <c r="K33" i="2"/>
  <c r="H34" i="3" s="1"/>
  <c r="K24" i="2"/>
  <c r="H25" i="3" s="1"/>
  <c r="K21" i="2"/>
  <c r="H22" i="3" s="1"/>
  <c r="K12" i="2"/>
  <c r="H13" i="3" s="1"/>
  <c r="K29" i="2"/>
  <c r="H30" i="3" s="1"/>
  <c r="K20" i="2"/>
  <c r="H21" i="3" s="1"/>
  <c r="K18" i="2"/>
  <c r="H19" i="3" s="1"/>
  <c r="K14" i="2"/>
  <c r="H15" i="3" s="1"/>
  <c r="K26" i="2"/>
  <c r="H27" i="3" s="1"/>
  <c r="K34" i="2"/>
  <c r="H35" i="3" s="1"/>
  <c r="I40" i="1"/>
  <c r="H40"/>
  <c r="G40"/>
  <c r="F40"/>
  <c r="I39"/>
  <c r="H39"/>
  <c r="G39"/>
  <c r="F39"/>
  <c r="I38"/>
  <c r="H38"/>
  <c r="G38"/>
  <c r="F38"/>
  <c r="I37"/>
  <c r="H37"/>
  <c r="G37"/>
  <c r="F37"/>
  <c r="I36"/>
  <c r="H36"/>
  <c r="G36"/>
  <c r="F36"/>
  <c r="I35"/>
  <c r="H35"/>
  <c r="G35"/>
  <c r="F35"/>
  <c r="I34"/>
  <c r="H34"/>
  <c r="G34"/>
  <c r="F34"/>
  <c r="I33"/>
  <c r="H33"/>
  <c r="G33"/>
  <c r="F33"/>
  <c r="I32"/>
  <c r="H32"/>
  <c r="G32"/>
  <c r="F32"/>
  <c r="I31"/>
  <c r="H31"/>
  <c r="G31"/>
  <c r="F31"/>
  <c r="I30"/>
  <c r="H30"/>
  <c r="G30"/>
  <c r="F30"/>
  <c r="I29"/>
  <c r="H29"/>
  <c r="G29"/>
  <c r="F29"/>
  <c r="I28"/>
  <c r="H28"/>
  <c r="G28"/>
  <c r="F28"/>
  <c r="I27"/>
  <c r="H27"/>
  <c r="G27"/>
  <c r="F27"/>
  <c r="I26"/>
  <c r="H26"/>
  <c r="G26"/>
  <c r="F26"/>
  <c r="I25"/>
  <c r="H25"/>
  <c r="G25"/>
  <c r="F25"/>
  <c r="I24"/>
  <c r="H24"/>
  <c r="G24"/>
  <c r="F24"/>
  <c r="I23"/>
  <c r="H23"/>
  <c r="G23"/>
  <c r="F23"/>
  <c r="I22"/>
  <c r="H22"/>
  <c r="G22"/>
  <c r="F22"/>
  <c r="I21"/>
  <c r="H21"/>
  <c r="G21"/>
  <c r="F21"/>
  <c r="I20"/>
  <c r="H20"/>
  <c r="G20"/>
  <c r="F20"/>
  <c r="I19"/>
  <c r="H19"/>
  <c r="G19"/>
  <c r="F19"/>
  <c r="I18"/>
  <c r="H18"/>
  <c r="G18"/>
  <c r="F18"/>
  <c r="I17"/>
  <c r="H17"/>
  <c r="G17"/>
  <c r="F17"/>
  <c r="I16"/>
  <c r="H16"/>
  <c r="G16"/>
  <c r="F16"/>
  <c r="I15"/>
  <c r="H15"/>
  <c r="G15"/>
  <c r="F15"/>
  <c r="I14"/>
  <c r="H14"/>
  <c r="G14"/>
  <c r="F14"/>
  <c r="I13"/>
  <c r="H13"/>
  <c r="G13"/>
  <c r="F13"/>
  <c r="I12"/>
  <c r="H12"/>
  <c r="G12"/>
  <c r="F12"/>
  <c r="I11"/>
  <c r="H11"/>
  <c r="G11"/>
  <c r="F11"/>
  <c r="I10"/>
  <c r="H10"/>
  <c r="G10"/>
  <c r="F10"/>
  <c r="I9"/>
  <c r="H9"/>
  <c r="G9"/>
  <c r="F9"/>
  <c r="I8"/>
  <c r="H8"/>
  <c r="G8"/>
  <c r="F8"/>
  <c r="I7"/>
  <c r="H7"/>
  <c r="G7"/>
  <c r="F7"/>
  <c r="I6"/>
  <c r="H6"/>
  <c r="G6"/>
  <c r="F6"/>
  <c r="I5"/>
  <c r="H5"/>
  <c r="G5"/>
  <c r="F5"/>
  <c r="I4"/>
  <c r="H4"/>
  <c r="G4"/>
  <c r="F4"/>
  <c r="I3"/>
  <c r="H3"/>
  <c r="G3"/>
  <c r="F3"/>
  <c r="B41" i="4" l="1"/>
  <c r="B22"/>
  <c r="B24" s="1"/>
  <c r="B38"/>
  <c r="B40"/>
  <c r="B37"/>
  <c r="K40" i="1"/>
  <c r="F41" i="3" s="1"/>
  <c r="K6" i="1"/>
  <c r="F7" i="3" s="1"/>
  <c r="K10" i="1"/>
  <c r="F11" i="3" s="1"/>
  <c r="K14" i="1"/>
  <c r="F15" i="3" s="1"/>
  <c r="K18" i="1"/>
  <c r="F19" i="3" s="1"/>
  <c r="K22" i="1"/>
  <c r="F23" i="3" s="1"/>
  <c r="K26" i="1"/>
  <c r="F27" i="3" s="1"/>
  <c r="K30" i="1"/>
  <c r="F31" i="3" s="1"/>
  <c r="K34" i="1"/>
  <c r="F35" i="3" s="1"/>
  <c r="K38" i="1"/>
  <c r="F39" i="3" s="1"/>
  <c r="K12" i="1"/>
  <c r="F13" i="3" s="1"/>
  <c r="K16" i="1"/>
  <c r="F17" i="3" s="1"/>
  <c r="K20" i="1"/>
  <c r="F21" i="3" s="1"/>
  <c r="K24" i="1"/>
  <c r="F25" i="3" s="1"/>
  <c r="K28" i="1"/>
  <c r="F29" i="3" s="1"/>
  <c r="K32" i="1"/>
  <c r="F33" i="3" s="1"/>
  <c r="K36" i="1"/>
  <c r="F37" i="3" s="1"/>
  <c r="K4" i="1"/>
  <c r="F5" i="3" s="1"/>
  <c r="K8" i="1"/>
  <c r="F9" i="3" s="1"/>
  <c r="K5" i="1"/>
  <c r="F6" i="3" s="1"/>
  <c r="K9" i="1"/>
  <c r="F10" i="3" s="1"/>
  <c r="K13" i="1"/>
  <c r="F14" i="3" s="1"/>
  <c r="K17" i="1"/>
  <c r="F18" i="3" s="1"/>
  <c r="K21" i="1"/>
  <c r="F22" i="3" s="1"/>
  <c r="K25" i="1"/>
  <c r="F26" i="3" s="1"/>
  <c r="K29" i="1"/>
  <c r="F30" i="3" s="1"/>
  <c r="K33" i="1"/>
  <c r="F34" i="3" s="1"/>
  <c r="K37" i="1"/>
  <c r="F38" i="3" s="1"/>
  <c r="K3" i="1"/>
  <c r="F4" i="3" s="1"/>
  <c r="K7" i="1"/>
  <c r="F8" i="3" s="1"/>
  <c r="K11" i="1"/>
  <c r="F12" i="3" s="1"/>
  <c r="K15" i="1"/>
  <c r="F16" i="3" s="1"/>
  <c r="K19" i="1"/>
  <c r="F20" i="3" s="1"/>
  <c r="K23" i="1"/>
  <c r="F24" i="3" s="1"/>
  <c r="K27" i="1"/>
  <c r="F28" i="3" s="1"/>
  <c r="K31" i="1"/>
  <c r="F32" i="3" s="1"/>
  <c r="K35" i="1"/>
  <c r="F36" i="3" s="1"/>
  <c r="K39" i="1"/>
  <c r="F40" i="3" s="1"/>
</calcChain>
</file>

<file path=xl/sharedStrings.xml><?xml version="1.0" encoding="utf-8"?>
<sst xmlns="http://schemas.openxmlformats.org/spreadsheetml/2006/main" count="134" uniqueCount="77">
  <si>
    <t>VRTE =</t>
  </si>
  <si>
    <t>Faixa de valores</t>
  </si>
  <si>
    <t>Ad valoren</t>
  </si>
  <si>
    <t>Funepj</t>
  </si>
  <si>
    <t>Fadespes</t>
  </si>
  <si>
    <t>Funemp</t>
  </si>
  <si>
    <t>Funcad</t>
  </si>
  <si>
    <t>ISS</t>
  </si>
  <si>
    <t>Total</t>
  </si>
  <si>
    <t>até</t>
  </si>
  <si>
    <t>de R$ 25,01</t>
  </si>
  <si>
    <t>de R$ 50,01</t>
  </si>
  <si>
    <t>de R$ 100,01</t>
  </si>
  <si>
    <t>de R$ 200,01</t>
  </si>
  <si>
    <t>de R$ 300,01</t>
  </si>
  <si>
    <t>de R$ 400,01</t>
  </si>
  <si>
    <t>de R$ 500,01</t>
  </si>
  <si>
    <t>de R$ 750,01</t>
  </si>
  <si>
    <t>de R$ 1.000,01</t>
  </si>
  <si>
    <t>de R$ 1.250,01</t>
  </si>
  <si>
    <t>de R$ 1.500,01</t>
  </si>
  <si>
    <t>de R$ 1.750,01</t>
  </si>
  <si>
    <t>de R$ 2.000,01</t>
  </si>
  <si>
    <t>de R$ 2.500,01</t>
  </si>
  <si>
    <t>de R$ 3.000,01</t>
  </si>
  <si>
    <t>de R$ 3.500,01</t>
  </si>
  <si>
    <t>de R$ 4.000,01</t>
  </si>
  <si>
    <t>de R$ 4.500,01</t>
  </si>
  <si>
    <t>de R$ 5.000,01</t>
  </si>
  <si>
    <t>de R$ 7.500,01</t>
  </si>
  <si>
    <t>de R$ 10.000,01</t>
  </si>
  <si>
    <t>de R$ 12.500,01</t>
  </si>
  <si>
    <t>de R$ 15.000,01</t>
  </si>
  <si>
    <t>de R$ 17.500,01</t>
  </si>
  <si>
    <t>de R$ 20.000,01</t>
  </si>
  <si>
    <t>de R$ 22.500,01</t>
  </si>
  <si>
    <t>de R$ 25.000,01</t>
  </si>
  <si>
    <t>de R$ 27.500,01</t>
  </si>
  <si>
    <t>de R$ 30.000,01</t>
  </si>
  <si>
    <t>de R$ 32.500,01</t>
  </si>
  <si>
    <t>de R$ 35.000,01</t>
  </si>
  <si>
    <t>de R$ 37.500,01</t>
  </si>
  <si>
    <t>de R$ 40.000,01</t>
  </si>
  <si>
    <t>de R$ 42.500,01</t>
  </si>
  <si>
    <t>de R$ 45.000,01</t>
  </si>
  <si>
    <t>de R$ 47.500,01</t>
  </si>
  <si>
    <t>de R$ 50.000,01 em diante</t>
  </si>
  <si>
    <t>Apontamento</t>
  </si>
  <si>
    <t>Cancelamento</t>
  </si>
  <si>
    <t>VRTE (Diário oficial de)</t>
  </si>
  <si>
    <t>Certidão digital</t>
  </si>
  <si>
    <t>Microfilmagem</t>
  </si>
  <si>
    <t>Processamento de dados</t>
  </si>
  <si>
    <t>Digitalização</t>
  </si>
  <si>
    <t>Diligência</t>
  </si>
  <si>
    <t>Busca</t>
  </si>
  <si>
    <t>Certidão</t>
  </si>
  <si>
    <t>Por folha de uma face que exceder</t>
  </si>
  <si>
    <t>Processamento de Dados</t>
  </si>
  <si>
    <t>Emolumentos</t>
  </si>
  <si>
    <t>FUNEPJ (10%)</t>
  </si>
  <si>
    <t>FADESPES (5%)</t>
  </si>
  <si>
    <t>A cada 6 (seis) títulos acrescentar:</t>
  </si>
  <si>
    <t>FUNCAD (5%)</t>
  </si>
  <si>
    <t>FUNEMP (5%)</t>
  </si>
  <si>
    <t>Total a acrescentar por folha de uma face que exceder</t>
  </si>
  <si>
    <t>Serasa</t>
  </si>
  <si>
    <t>Por Certidão</t>
  </si>
  <si>
    <t>Por Tíulo protestado ou cancelado</t>
  </si>
  <si>
    <t>Certidão Negativa</t>
  </si>
  <si>
    <t>Certidão Positiva - até 5 (cinco) títulos</t>
  </si>
  <si>
    <t>ISS (5%)</t>
  </si>
  <si>
    <t>FUNCAD (5º)</t>
  </si>
  <si>
    <t>Tabela de emolumetnos - Apontamento de Protesto - 01 de janeiro de 2019</t>
  </si>
  <si>
    <t>Tabela de emolumetnos - Cancelamento de Protesto - 01 de janeiro de 2019</t>
  </si>
  <si>
    <t>TABELA DE EMOLUMENTOS  2019       (APONTAMENTO E CANCELAMENTO)</t>
  </si>
  <si>
    <t>Emolumentos - Ato nº 020/2018 de 17/12/2018 - (a partir de 01 de janeiro de 2019)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</si>
</sst>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#,##0.0000"/>
  </numFmts>
  <fonts count="9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rgb="FF80008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80008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vertical="center"/>
    </xf>
    <xf numFmtId="4" fontId="3" fillId="2" borderId="3" xfId="0" applyNumberFormat="1" applyFont="1" applyFill="1" applyBorder="1" applyAlignment="1">
      <alignment vertical="center"/>
    </xf>
    <xf numFmtId="165" fontId="0" fillId="2" borderId="8" xfId="0" applyNumberForma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4" borderId="8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right" vertical="center"/>
    </xf>
    <xf numFmtId="0" fontId="1" fillId="4" borderId="8" xfId="0" applyNumberFormat="1" applyFont="1" applyFill="1" applyBorder="1" applyAlignment="1">
      <alignment horizontal="right" vertical="center"/>
    </xf>
    <xf numFmtId="0" fontId="1" fillId="5" borderId="12" xfId="0" applyNumberFormat="1" applyFont="1" applyFill="1" applyBorder="1" applyAlignment="1">
      <alignment vertical="center"/>
    </xf>
    <xf numFmtId="0" fontId="1" fillId="5" borderId="12" xfId="0" applyNumberFormat="1" applyFont="1" applyFill="1" applyBorder="1" applyAlignment="1">
      <alignment horizontal="center" vertical="center"/>
    </xf>
    <xf numFmtId="0" fontId="1" fillId="6" borderId="8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right" vertical="center"/>
    </xf>
    <xf numFmtId="4" fontId="1" fillId="5" borderId="8" xfId="0" applyNumberFormat="1" applyFont="1" applyFill="1" applyBorder="1" applyAlignment="1">
      <alignment vertical="center"/>
    </xf>
    <xf numFmtId="4" fontId="1" fillId="5" borderId="13" xfId="0" applyNumberFormat="1" applyFont="1" applyFill="1" applyBorder="1" applyAlignment="1">
      <alignment vertical="center"/>
    </xf>
    <xf numFmtId="0" fontId="1" fillId="5" borderId="15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1" fillId="6" borderId="8" xfId="0" applyNumberFormat="1" applyFont="1" applyFill="1" applyBorder="1" applyAlignment="1">
      <alignment horizontal="right" vertical="center"/>
    </xf>
    <xf numFmtId="0" fontId="0" fillId="8" borderId="17" xfId="0" applyFill="1" applyBorder="1"/>
    <xf numFmtId="0" fontId="0" fillId="8" borderId="18" xfId="0" applyFill="1" applyBorder="1"/>
    <xf numFmtId="0" fontId="0" fillId="8" borderId="19" xfId="0" applyFill="1" applyBorder="1"/>
    <xf numFmtId="4" fontId="1" fillId="8" borderId="14" xfId="0" applyNumberFormat="1" applyFont="1" applyFill="1" applyBorder="1" applyAlignment="1">
      <alignment vertical="center"/>
    </xf>
    <xf numFmtId="0" fontId="0" fillId="8" borderId="20" xfId="0" applyFill="1" applyBorder="1"/>
    <xf numFmtId="0" fontId="0" fillId="8" borderId="21" xfId="0" applyFill="1" applyBorder="1"/>
    <xf numFmtId="0" fontId="0" fillId="8" borderId="22" xfId="0" applyFill="1" applyBorder="1"/>
    <xf numFmtId="0" fontId="0" fillId="8" borderId="23" xfId="0" applyFill="1" applyBorder="1"/>
    <xf numFmtId="0" fontId="0" fillId="8" borderId="24" xfId="0" applyFill="1" applyBorder="1"/>
    <xf numFmtId="0" fontId="0" fillId="8" borderId="25" xfId="0" applyFill="1" applyBorder="1"/>
    <xf numFmtId="0" fontId="5" fillId="8" borderId="14" xfId="0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1" fillId="6" borderId="16" xfId="0" applyNumberFormat="1" applyFont="1" applyFill="1" applyBorder="1" applyAlignment="1">
      <alignment horizontal="right" vertical="center"/>
    </xf>
    <xf numFmtId="0" fontId="1" fillId="6" borderId="16" xfId="0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8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workbookViewId="0">
      <selection activeCell="E41" sqref="E41"/>
    </sheetView>
  </sheetViews>
  <sheetFormatPr defaultRowHeight="15"/>
  <cols>
    <col min="1" max="1" width="4.42578125" customWidth="1"/>
    <col min="2" max="2" width="13.85546875" customWidth="1"/>
    <col min="3" max="3" width="5.7109375" customWidth="1"/>
    <col min="4" max="4" width="11.7109375" customWidth="1"/>
    <col min="5" max="5" width="9.7109375" customWidth="1"/>
    <col min="6" max="6" width="6.7109375" customWidth="1"/>
    <col min="7" max="7" width="8.7109375" customWidth="1"/>
    <col min="8" max="8" width="7.7109375" customWidth="1"/>
    <col min="9" max="10" width="6.7109375" customWidth="1"/>
    <col min="11" max="11" width="9" customWidth="1"/>
  </cols>
  <sheetData>
    <row r="1" spans="1:11" ht="20.100000000000001" customHeight="1" thickBot="1">
      <c r="A1" s="42" t="s">
        <v>73</v>
      </c>
      <c r="B1" s="43"/>
      <c r="C1" s="43"/>
      <c r="D1" s="43"/>
      <c r="E1" s="43"/>
      <c r="F1" s="43"/>
      <c r="G1" s="43"/>
      <c r="H1" s="44"/>
      <c r="I1" s="1"/>
      <c r="J1" s="2" t="s">
        <v>0</v>
      </c>
      <c r="K1" s="10">
        <v>3.4217</v>
      </c>
    </row>
    <row r="2" spans="1:11" ht="20.100000000000001" customHeight="1" thickBot="1">
      <c r="A2" s="3"/>
      <c r="B2" s="45" t="s">
        <v>1</v>
      </c>
      <c r="C2" s="46"/>
      <c r="D2" s="47"/>
      <c r="E2" s="4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4" t="s">
        <v>8</v>
      </c>
    </row>
    <row r="3" spans="1:11" ht="20.100000000000001" customHeight="1" thickBot="1">
      <c r="A3" s="6">
        <v>1</v>
      </c>
      <c r="B3" s="14"/>
      <c r="C3" s="12" t="s">
        <v>9</v>
      </c>
      <c r="D3" s="13">
        <v>25</v>
      </c>
      <c r="E3" s="9">
        <v>10.76</v>
      </c>
      <c r="F3" s="7">
        <f>ROUNDDOWN((E3*10%),2)</f>
        <v>1.07</v>
      </c>
      <c r="G3" s="7">
        <f>ROUNDDOWN((E3*5%),2)</f>
        <v>0.53</v>
      </c>
      <c r="H3" s="7">
        <f>ROUNDDOWN((E3*5%),2)</f>
        <v>0.53</v>
      </c>
      <c r="I3" s="7">
        <f>ROUNDDOWN((E3*5%),2)</f>
        <v>0.53</v>
      </c>
      <c r="J3" s="7">
        <f>ROUNDDOWN((E3*5%),2)</f>
        <v>0.53</v>
      </c>
      <c r="K3" s="8">
        <f>SUM(E3:J3)</f>
        <v>13.949999999999998</v>
      </c>
    </row>
    <row r="4" spans="1:11" ht="20.100000000000001" customHeight="1" thickBot="1">
      <c r="A4" s="6">
        <v>2</v>
      </c>
      <c r="B4" s="14" t="s">
        <v>10</v>
      </c>
      <c r="C4" s="12" t="s">
        <v>9</v>
      </c>
      <c r="D4" s="13">
        <v>50</v>
      </c>
      <c r="E4" s="9">
        <v>15.06</v>
      </c>
      <c r="F4" s="7">
        <f t="shared" ref="F4:F40" si="0">ROUNDDOWN((E4*10%),2)</f>
        <v>1.5</v>
      </c>
      <c r="G4" s="7">
        <f t="shared" ref="G4:G40" si="1">ROUNDDOWN((E4*5%),2)</f>
        <v>0.75</v>
      </c>
      <c r="H4" s="7">
        <f t="shared" ref="H4:H40" si="2">ROUNDDOWN((E4*5%),2)</f>
        <v>0.75</v>
      </c>
      <c r="I4" s="7">
        <f t="shared" ref="I4:I39" si="3">ROUNDDOWN((E4*5%),2)</f>
        <v>0.75</v>
      </c>
      <c r="J4" s="7">
        <f t="shared" ref="J4:J40" si="4">ROUNDDOWN((E4*5%),2)</f>
        <v>0.75</v>
      </c>
      <c r="K4" s="8">
        <f t="shared" ref="K4:K39" si="5">SUM(E4:J4)</f>
        <v>19.560000000000002</v>
      </c>
    </row>
    <row r="5" spans="1:11" ht="20.100000000000001" customHeight="1" thickBot="1">
      <c r="A5" s="6">
        <v>3</v>
      </c>
      <c r="B5" s="14" t="s">
        <v>11</v>
      </c>
      <c r="C5" s="12" t="s">
        <v>9</v>
      </c>
      <c r="D5" s="13">
        <v>100</v>
      </c>
      <c r="E5" s="9">
        <v>25.81</v>
      </c>
      <c r="F5" s="7">
        <f t="shared" si="0"/>
        <v>2.58</v>
      </c>
      <c r="G5" s="7">
        <f t="shared" si="1"/>
        <v>1.29</v>
      </c>
      <c r="H5" s="7">
        <f t="shared" si="2"/>
        <v>1.29</v>
      </c>
      <c r="I5" s="7">
        <f t="shared" si="3"/>
        <v>1.29</v>
      </c>
      <c r="J5" s="7">
        <f t="shared" si="4"/>
        <v>1.29</v>
      </c>
      <c r="K5" s="8">
        <f t="shared" si="5"/>
        <v>33.549999999999997</v>
      </c>
    </row>
    <row r="6" spans="1:11" ht="20.100000000000001" customHeight="1" thickBot="1">
      <c r="A6" s="6">
        <v>4</v>
      </c>
      <c r="B6" s="14" t="s">
        <v>12</v>
      </c>
      <c r="C6" s="12" t="s">
        <v>9</v>
      </c>
      <c r="D6" s="13">
        <v>200</v>
      </c>
      <c r="E6" s="9">
        <v>40.869999999999997</v>
      </c>
      <c r="F6" s="7">
        <f t="shared" si="0"/>
        <v>4.08</v>
      </c>
      <c r="G6" s="7">
        <f t="shared" si="1"/>
        <v>2.04</v>
      </c>
      <c r="H6" s="7">
        <f t="shared" si="2"/>
        <v>2.04</v>
      </c>
      <c r="I6" s="7">
        <f t="shared" si="3"/>
        <v>2.04</v>
      </c>
      <c r="J6" s="7">
        <f t="shared" si="4"/>
        <v>2.04</v>
      </c>
      <c r="K6" s="8">
        <f t="shared" si="5"/>
        <v>53.109999999999992</v>
      </c>
    </row>
    <row r="7" spans="1:11" ht="20.100000000000001" customHeight="1" thickBot="1">
      <c r="A7" s="6">
        <v>5</v>
      </c>
      <c r="B7" s="14" t="s">
        <v>13</v>
      </c>
      <c r="C7" s="12" t="s">
        <v>9</v>
      </c>
      <c r="D7" s="13">
        <v>300</v>
      </c>
      <c r="E7" s="9">
        <v>53.78</v>
      </c>
      <c r="F7" s="7">
        <f t="shared" si="0"/>
        <v>5.37</v>
      </c>
      <c r="G7" s="7">
        <f t="shared" si="1"/>
        <v>2.68</v>
      </c>
      <c r="H7" s="7">
        <f t="shared" si="2"/>
        <v>2.68</v>
      </c>
      <c r="I7" s="7">
        <f t="shared" si="3"/>
        <v>2.68</v>
      </c>
      <c r="J7" s="7">
        <f t="shared" si="4"/>
        <v>2.68</v>
      </c>
      <c r="K7" s="8">
        <f t="shared" si="5"/>
        <v>69.870000000000019</v>
      </c>
    </row>
    <row r="8" spans="1:11" ht="20.100000000000001" customHeight="1" thickBot="1">
      <c r="A8" s="6">
        <v>6</v>
      </c>
      <c r="B8" s="14" t="s">
        <v>14</v>
      </c>
      <c r="C8" s="12" t="s">
        <v>9</v>
      </c>
      <c r="D8" s="13">
        <v>400</v>
      </c>
      <c r="E8" s="9">
        <v>64.53</v>
      </c>
      <c r="F8" s="7">
        <f t="shared" si="0"/>
        <v>6.45</v>
      </c>
      <c r="G8" s="7">
        <f t="shared" si="1"/>
        <v>3.22</v>
      </c>
      <c r="H8" s="7">
        <f t="shared" si="2"/>
        <v>3.22</v>
      </c>
      <c r="I8" s="7">
        <f t="shared" si="3"/>
        <v>3.22</v>
      </c>
      <c r="J8" s="7">
        <f t="shared" si="4"/>
        <v>3.22</v>
      </c>
      <c r="K8" s="8">
        <f t="shared" si="5"/>
        <v>83.86</v>
      </c>
    </row>
    <row r="9" spans="1:11" ht="20.100000000000001" customHeight="1" thickBot="1">
      <c r="A9" s="6">
        <v>7</v>
      </c>
      <c r="B9" s="14" t="s">
        <v>15</v>
      </c>
      <c r="C9" s="12" t="s">
        <v>9</v>
      </c>
      <c r="D9" s="13">
        <v>500</v>
      </c>
      <c r="E9" s="9">
        <v>86.04</v>
      </c>
      <c r="F9" s="7">
        <f t="shared" si="0"/>
        <v>8.6</v>
      </c>
      <c r="G9" s="7">
        <f t="shared" si="1"/>
        <v>4.3</v>
      </c>
      <c r="H9" s="7">
        <f t="shared" si="2"/>
        <v>4.3</v>
      </c>
      <c r="I9" s="7">
        <f t="shared" si="3"/>
        <v>4.3</v>
      </c>
      <c r="J9" s="7">
        <f t="shared" si="4"/>
        <v>4.3</v>
      </c>
      <c r="K9" s="8">
        <f t="shared" si="5"/>
        <v>111.83999999999999</v>
      </c>
    </row>
    <row r="10" spans="1:11" ht="20.100000000000001" customHeight="1" thickBot="1">
      <c r="A10" s="6">
        <v>8</v>
      </c>
      <c r="B10" s="14" t="s">
        <v>16</v>
      </c>
      <c r="C10" s="12" t="s">
        <v>9</v>
      </c>
      <c r="D10" s="13">
        <v>750</v>
      </c>
      <c r="E10" s="9">
        <v>122.61</v>
      </c>
      <c r="F10" s="7">
        <f t="shared" si="0"/>
        <v>12.26</v>
      </c>
      <c r="G10" s="7">
        <f t="shared" si="1"/>
        <v>6.13</v>
      </c>
      <c r="H10" s="7">
        <f t="shared" si="2"/>
        <v>6.13</v>
      </c>
      <c r="I10" s="7">
        <f t="shared" si="3"/>
        <v>6.13</v>
      </c>
      <c r="J10" s="7">
        <f t="shared" si="4"/>
        <v>6.13</v>
      </c>
      <c r="K10" s="8">
        <f t="shared" si="5"/>
        <v>159.38999999999999</v>
      </c>
    </row>
    <row r="11" spans="1:11" ht="20.100000000000001" customHeight="1" thickBot="1">
      <c r="A11" s="6">
        <v>9</v>
      </c>
      <c r="B11" s="14" t="s">
        <v>17</v>
      </c>
      <c r="C11" s="12" t="s">
        <v>9</v>
      </c>
      <c r="D11" s="13">
        <v>1000</v>
      </c>
      <c r="E11" s="9">
        <v>139.82</v>
      </c>
      <c r="F11" s="7">
        <f t="shared" si="0"/>
        <v>13.98</v>
      </c>
      <c r="G11" s="7">
        <f t="shared" si="1"/>
        <v>6.99</v>
      </c>
      <c r="H11" s="7">
        <f t="shared" si="2"/>
        <v>6.99</v>
      </c>
      <c r="I11" s="7">
        <f t="shared" si="3"/>
        <v>6.99</v>
      </c>
      <c r="J11" s="7">
        <f t="shared" si="4"/>
        <v>6.99</v>
      </c>
      <c r="K11" s="8">
        <f t="shared" si="5"/>
        <v>181.76000000000002</v>
      </c>
    </row>
    <row r="12" spans="1:11" ht="20.100000000000001" customHeight="1" thickBot="1">
      <c r="A12" s="6">
        <v>10</v>
      </c>
      <c r="B12" s="14" t="s">
        <v>18</v>
      </c>
      <c r="C12" s="12" t="s">
        <v>9</v>
      </c>
      <c r="D12" s="13">
        <v>1250</v>
      </c>
      <c r="E12" s="9">
        <v>157.03</v>
      </c>
      <c r="F12" s="7">
        <f t="shared" si="0"/>
        <v>15.7</v>
      </c>
      <c r="G12" s="7">
        <f t="shared" si="1"/>
        <v>7.85</v>
      </c>
      <c r="H12" s="7">
        <f t="shared" si="2"/>
        <v>7.85</v>
      </c>
      <c r="I12" s="7">
        <f t="shared" si="3"/>
        <v>7.85</v>
      </c>
      <c r="J12" s="7">
        <f t="shared" si="4"/>
        <v>7.85</v>
      </c>
      <c r="K12" s="8">
        <f t="shared" si="5"/>
        <v>204.12999999999997</v>
      </c>
    </row>
    <row r="13" spans="1:11" ht="20.100000000000001" customHeight="1" thickBot="1">
      <c r="A13" s="6">
        <v>11</v>
      </c>
      <c r="B13" s="14" t="s">
        <v>19</v>
      </c>
      <c r="C13" s="12" t="s">
        <v>9</v>
      </c>
      <c r="D13" s="13">
        <v>1500</v>
      </c>
      <c r="E13" s="9">
        <v>174.24</v>
      </c>
      <c r="F13" s="7">
        <f t="shared" si="0"/>
        <v>17.420000000000002</v>
      </c>
      <c r="G13" s="7">
        <f t="shared" si="1"/>
        <v>8.7100000000000009</v>
      </c>
      <c r="H13" s="7">
        <f t="shared" si="2"/>
        <v>8.7100000000000009</v>
      </c>
      <c r="I13" s="7">
        <f t="shared" si="3"/>
        <v>8.7100000000000009</v>
      </c>
      <c r="J13" s="7">
        <f t="shared" si="4"/>
        <v>8.7100000000000009</v>
      </c>
      <c r="K13" s="8">
        <f t="shared" si="5"/>
        <v>226.50000000000006</v>
      </c>
    </row>
    <row r="14" spans="1:11" ht="20.100000000000001" customHeight="1" thickBot="1">
      <c r="A14" s="6">
        <v>12</v>
      </c>
      <c r="B14" s="14" t="s">
        <v>20</v>
      </c>
      <c r="C14" s="12" t="s">
        <v>9</v>
      </c>
      <c r="D14" s="13">
        <v>1750</v>
      </c>
      <c r="E14" s="9">
        <v>191.44</v>
      </c>
      <c r="F14" s="7">
        <f t="shared" si="0"/>
        <v>19.14</v>
      </c>
      <c r="G14" s="7">
        <f t="shared" si="1"/>
        <v>9.57</v>
      </c>
      <c r="H14" s="7">
        <f t="shared" si="2"/>
        <v>9.57</v>
      </c>
      <c r="I14" s="7">
        <f t="shared" si="3"/>
        <v>9.57</v>
      </c>
      <c r="J14" s="7">
        <f t="shared" si="4"/>
        <v>9.57</v>
      </c>
      <c r="K14" s="8">
        <f t="shared" si="5"/>
        <v>248.85999999999996</v>
      </c>
    </row>
    <row r="15" spans="1:11" ht="20.100000000000001" customHeight="1" thickBot="1">
      <c r="A15" s="6">
        <v>13</v>
      </c>
      <c r="B15" s="14" t="s">
        <v>21</v>
      </c>
      <c r="C15" s="12" t="s">
        <v>9</v>
      </c>
      <c r="D15" s="13">
        <v>2000</v>
      </c>
      <c r="E15" s="9">
        <v>208.65</v>
      </c>
      <c r="F15" s="7">
        <f t="shared" si="0"/>
        <v>20.86</v>
      </c>
      <c r="G15" s="7">
        <f t="shared" si="1"/>
        <v>10.43</v>
      </c>
      <c r="H15" s="7">
        <f t="shared" si="2"/>
        <v>10.43</v>
      </c>
      <c r="I15" s="7">
        <f t="shared" si="3"/>
        <v>10.43</v>
      </c>
      <c r="J15" s="7">
        <f t="shared" si="4"/>
        <v>10.43</v>
      </c>
      <c r="K15" s="8">
        <f t="shared" si="5"/>
        <v>271.23</v>
      </c>
    </row>
    <row r="16" spans="1:11" ht="20.100000000000001" customHeight="1" thickBot="1">
      <c r="A16" s="6">
        <v>14</v>
      </c>
      <c r="B16" s="14" t="s">
        <v>22</v>
      </c>
      <c r="C16" s="12" t="s">
        <v>9</v>
      </c>
      <c r="D16" s="13">
        <v>2500</v>
      </c>
      <c r="E16" s="9">
        <v>221.56</v>
      </c>
      <c r="F16" s="7">
        <f t="shared" si="0"/>
        <v>22.15</v>
      </c>
      <c r="G16" s="7">
        <f t="shared" si="1"/>
        <v>11.07</v>
      </c>
      <c r="H16" s="7">
        <f t="shared" si="2"/>
        <v>11.07</v>
      </c>
      <c r="I16" s="7">
        <f t="shared" si="3"/>
        <v>11.07</v>
      </c>
      <c r="J16" s="7">
        <f t="shared" si="4"/>
        <v>11.07</v>
      </c>
      <c r="K16" s="8">
        <f t="shared" si="5"/>
        <v>287.99</v>
      </c>
    </row>
    <row r="17" spans="1:11" ht="20.100000000000001" customHeight="1" thickBot="1">
      <c r="A17" s="6">
        <v>15</v>
      </c>
      <c r="B17" s="14" t="s">
        <v>23</v>
      </c>
      <c r="C17" s="12" t="s">
        <v>9</v>
      </c>
      <c r="D17" s="13">
        <v>3000</v>
      </c>
      <c r="E17" s="9">
        <v>238.77</v>
      </c>
      <c r="F17" s="7">
        <f t="shared" si="0"/>
        <v>23.87</v>
      </c>
      <c r="G17" s="7">
        <f t="shared" si="1"/>
        <v>11.93</v>
      </c>
      <c r="H17" s="7">
        <f t="shared" si="2"/>
        <v>11.93</v>
      </c>
      <c r="I17" s="7">
        <f t="shared" si="3"/>
        <v>11.93</v>
      </c>
      <c r="J17" s="7">
        <f t="shared" si="4"/>
        <v>11.93</v>
      </c>
      <c r="K17" s="8">
        <f t="shared" si="5"/>
        <v>310.36</v>
      </c>
    </row>
    <row r="18" spans="1:11" ht="20.100000000000001" customHeight="1" thickBot="1">
      <c r="A18" s="6">
        <v>16</v>
      </c>
      <c r="B18" s="14" t="s">
        <v>24</v>
      </c>
      <c r="C18" s="12" t="s">
        <v>9</v>
      </c>
      <c r="D18" s="13">
        <v>3500</v>
      </c>
      <c r="E18" s="9">
        <v>255.98</v>
      </c>
      <c r="F18" s="7">
        <f t="shared" si="0"/>
        <v>25.59</v>
      </c>
      <c r="G18" s="7">
        <f t="shared" si="1"/>
        <v>12.79</v>
      </c>
      <c r="H18" s="7">
        <f t="shared" si="2"/>
        <v>12.79</v>
      </c>
      <c r="I18" s="7">
        <f t="shared" si="3"/>
        <v>12.79</v>
      </c>
      <c r="J18" s="7">
        <f t="shared" si="4"/>
        <v>12.79</v>
      </c>
      <c r="K18" s="8">
        <f t="shared" si="5"/>
        <v>332.73000000000008</v>
      </c>
    </row>
    <row r="19" spans="1:11" ht="20.100000000000001" customHeight="1" thickBot="1">
      <c r="A19" s="6">
        <v>17</v>
      </c>
      <c r="B19" s="14" t="s">
        <v>25</v>
      </c>
      <c r="C19" s="12" t="s">
        <v>9</v>
      </c>
      <c r="D19" s="13">
        <v>4000</v>
      </c>
      <c r="E19" s="9">
        <v>273.19</v>
      </c>
      <c r="F19" s="7">
        <f t="shared" si="0"/>
        <v>27.31</v>
      </c>
      <c r="G19" s="7">
        <f t="shared" si="1"/>
        <v>13.65</v>
      </c>
      <c r="H19" s="7">
        <f t="shared" si="2"/>
        <v>13.65</v>
      </c>
      <c r="I19" s="7">
        <f t="shared" si="3"/>
        <v>13.65</v>
      </c>
      <c r="J19" s="7">
        <f t="shared" si="4"/>
        <v>13.65</v>
      </c>
      <c r="K19" s="8">
        <f t="shared" si="5"/>
        <v>355.09999999999991</v>
      </c>
    </row>
    <row r="20" spans="1:11" ht="20.100000000000001" customHeight="1" thickBot="1">
      <c r="A20" s="6">
        <v>18</v>
      </c>
      <c r="B20" s="14" t="s">
        <v>26</v>
      </c>
      <c r="C20" s="12" t="s">
        <v>9</v>
      </c>
      <c r="D20" s="13">
        <v>4500</v>
      </c>
      <c r="E20" s="9">
        <v>290.39</v>
      </c>
      <c r="F20" s="7">
        <f t="shared" si="0"/>
        <v>29.03</v>
      </c>
      <c r="G20" s="7">
        <f t="shared" si="1"/>
        <v>14.51</v>
      </c>
      <c r="H20" s="7">
        <f t="shared" si="2"/>
        <v>14.51</v>
      </c>
      <c r="I20" s="7">
        <f t="shared" si="3"/>
        <v>14.51</v>
      </c>
      <c r="J20" s="7">
        <f t="shared" si="4"/>
        <v>14.51</v>
      </c>
      <c r="K20" s="8">
        <f t="shared" si="5"/>
        <v>377.45999999999992</v>
      </c>
    </row>
    <row r="21" spans="1:11" ht="20.100000000000001" customHeight="1" thickBot="1">
      <c r="A21" s="6">
        <v>19</v>
      </c>
      <c r="B21" s="14" t="s">
        <v>27</v>
      </c>
      <c r="C21" s="12" t="s">
        <v>9</v>
      </c>
      <c r="D21" s="13">
        <v>5000</v>
      </c>
      <c r="E21" s="9">
        <v>333.42</v>
      </c>
      <c r="F21" s="7">
        <f t="shared" si="0"/>
        <v>33.340000000000003</v>
      </c>
      <c r="G21" s="7">
        <f t="shared" si="1"/>
        <v>16.670000000000002</v>
      </c>
      <c r="H21" s="7">
        <f t="shared" si="2"/>
        <v>16.670000000000002</v>
      </c>
      <c r="I21" s="7">
        <f t="shared" si="3"/>
        <v>16.670000000000002</v>
      </c>
      <c r="J21" s="7">
        <f t="shared" si="4"/>
        <v>16.670000000000002</v>
      </c>
      <c r="K21" s="8">
        <f t="shared" si="5"/>
        <v>433.44000000000005</v>
      </c>
    </row>
    <row r="22" spans="1:11" ht="20.100000000000001" customHeight="1" thickBot="1">
      <c r="A22" s="6">
        <v>20</v>
      </c>
      <c r="B22" s="14" t="s">
        <v>28</v>
      </c>
      <c r="C22" s="12" t="s">
        <v>9</v>
      </c>
      <c r="D22" s="13">
        <v>7500</v>
      </c>
      <c r="E22" s="9">
        <v>376.44</v>
      </c>
      <c r="F22" s="7">
        <f t="shared" si="0"/>
        <v>37.64</v>
      </c>
      <c r="G22" s="7">
        <f t="shared" si="1"/>
        <v>18.82</v>
      </c>
      <c r="H22" s="7">
        <f t="shared" si="2"/>
        <v>18.82</v>
      </c>
      <c r="I22" s="7">
        <f t="shared" si="3"/>
        <v>18.82</v>
      </c>
      <c r="J22" s="7">
        <f t="shared" si="4"/>
        <v>18.82</v>
      </c>
      <c r="K22" s="8">
        <f t="shared" si="5"/>
        <v>489.35999999999996</v>
      </c>
    </row>
    <row r="23" spans="1:11" ht="20.100000000000001" customHeight="1" thickBot="1">
      <c r="A23" s="6">
        <v>21</v>
      </c>
      <c r="B23" s="14" t="s">
        <v>29</v>
      </c>
      <c r="C23" s="12" t="s">
        <v>9</v>
      </c>
      <c r="D23" s="13">
        <v>10000</v>
      </c>
      <c r="E23" s="9">
        <v>419.46</v>
      </c>
      <c r="F23" s="7">
        <f t="shared" si="0"/>
        <v>41.94</v>
      </c>
      <c r="G23" s="7">
        <f t="shared" si="1"/>
        <v>20.97</v>
      </c>
      <c r="H23" s="7">
        <f t="shared" si="2"/>
        <v>20.97</v>
      </c>
      <c r="I23" s="7">
        <f t="shared" si="3"/>
        <v>20.97</v>
      </c>
      <c r="J23" s="7">
        <f t="shared" si="4"/>
        <v>20.97</v>
      </c>
      <c r="K23" s="8">
        <f t="shared" si="5"/>
        <v>545.28000000000009</v>
      </c>
    </row>
    <row r="24" spans="1:11" ht="20.100000000000001" customHeight="1" thickBot="1">
      <c r="A24" s="6">
        <v>22</v>
      </c>
      <c r="B24" s="14" t="s">
        <v>30</v>
      </c>
      <c r="C24" s="12" t="s">
        <v>9</v>
      </c>
      <c r="D24" s="13">
        <v>12500</v>
      </c>
      <c r="E24" s="9">
        <v>462.48</v>
      </c>
      <c r="F24" s="7">
        <f t="shared" si="0"/>
        <v>46.24</v>
      </c>
      <c r="G24" s="7">
        <f t="shared" si="1"/>
        <v>23.12</v>
      </c>
      <c r="H24" s="7">
        <f t="shared" si="2"/>
        <v>23.12</v>
      </c>
      <c r="I24" s="7">
        <f t="shared" si="3"/>
        <v>23.12</v>
      </c>
      <c r="J24" s="7">
        <f t="shared" si="4"/>
        <v>23.12</v>
      </c>
      <c r="K24" s="8">
        <f t="shared" si="5"/>
        <v>601.20000000000005</v>
      </c>
    </row>
    <row r="25" spans="1:11" ht="20.100000000000001" customHeight="1" thickBot="1">
      <c r="A25" s="6">
        <v>23</v>
      </c>
      <c r="B25" s="14" t="s">
        <v>31</v>
      </c>
      <c r="C25" s="12" t="s">
        <v>9</v>
      </c>
      <c r="D25" s="13">
        <v>15000</v>
      </c>
      <c r="E25" s="9">
        <v>505.5</v>
      </c>
      <c r="F25" s="7">
        <f t="shared" si="0"/>
        <v>50.55</v>
      </c>
      <c r="G25" s="7">
        <f t="shared" si="1"/>
        <v>25.27</v>
      </c>
      <c r="H25" s="7">
        <f t="shared" si="2"/>
        <v>25.27</v>
      </c>
      <c r="I25" s="7">
        <f t="shared" si="3"/>
        <v>25.27</v>
      </c>
      <c r="J25" s="7">
        <f t="shared" si="4"/>
        <v>25.27</v>
      </c>
      <c r="K25" s="8">
        <f t="shared" si="5"/>
        <v>657.12999999999988</v>
      </c>
    </row>
    <row r="26" spans="1:11" ht="20.100000000000001" customHeight="1" thickBot="1">
      <c r="A26" s="6">
        <v>24</v>
      </c>
      <c r="B26" s="14" t="s">
        <v>32</v>
      </c>
      <c r="C26" s="12" t="s">
        <v>9</v>
      </c>
      <c r="D26" s="13">
        <v>17500</v>
      </c>
      <c r="E26" s="9">
        <v>548.52</v>
      </c>
      <c r="F26" s="7">
        <f t="shared" si="0"/>
        <v>54.85</v>
      </c>
      <c r="G26" s="7">
        <f t="shared" si="1"/>
        <v>27.42</v>
      </c>
      <c r="H26" s="7">
        <f t="shared" si="2"/>
        <v>27.42</v>
      </c>
      <c r="I26" s="7">
        <f t="shared" si="3"/>
        <v>27.42</v>
      </c>
      <c r="J26" s="7">
        <f t="shared" si="4"/>
        <v>27.42</v>
      </c>
      <c r="K26" s="8">
        <f t="shared" si="5"/>
        <v>713.04999999999984</v>
      </c>
    </row>
    <row r="27" spans="1:11" ht="20.100000000000001" customHeight="1" thickBot="1">
      <c r="A27" s="6">
        <v>25</v>
      </c>
      <c r="B27" s="14" t="s">
        <v>33</v>
      </c>
      <c r="C27" s="12" t="s">
        <v>9</v>
      </c>
      <c r="D27" s="13">
        <v>20000</v>
      </c>
      <c r="E27" s="9">
        <v>591.54</v>
      </c>
      <c r="F27" s="7">
        <f t="shared" si="0"/>
        <v>59.15</v>
      </c>
      <c r="G27" s="7">
        <f t="shared" si="1"/>
        <v>29.57</v>
      </c>
      <c r="H27" s="7">
        <f t="shared" si="2"/>
        <v>29.57</v>
      </c>
      <c r="I27" s="7">
        <f t="shared" si="3"/>
        <v>29.57</v>
      </c>
      <c r="J27" s="7">
        <f t="shared" si="4"/>
        <v>29.57</v>
      </c>
      <c r="K27" s="8">
        <f t="shared" si="5"/>
        <v>768.97000000000014</v>
      </c>
    </row>
    <row r="28" spans="1:11" ht="20.100000000000001" customHeight="1" thickBot="1">
      <c r="A28" s="6">
        <v>26</v>
      </c>
      <c r="B28" s="14" t="s">
        <v>34</v>
      </c>
      <c r="C28" s="12" t="s">
        <v>9</v>
      </c>
      <c r="D28" s="13">
        <v>22500</v>
      </c>
      <c r="E28" s="9">
        <v>634.55999999999995</v>
      </c>
      <c r="F28" s="7">
        <f t="shared" si="0"/>
        <v>63.45</v>
      </c>
      <c r="G28" s="7">
        <f t="shared" si="1"/>
        <v>31.72</v>
      </c>
      <c r="H28" s="7">
        <f t="shared" si="2"/>
        <v>31.72</v>
      </c>
      <c r="I28" s="7">
        <f t="shared" si="3"/>
        <v>31.72</v>
      </c>
      <c r="J28" s="7">
        <f t="shared" si="4"/>
        <v>31.72</v>
      </c>
      <c r="K28" s="8">
        <f t="shared" si="5"/>
        <v>824.8900000000001</v>
      </c>
    </row>
    <row r="29" spans="1:11" ht="20.100000000000001" customHeight="1" thickBot="1">
      <c r="A29" s="6">
        <v>27</v>
      </c>
      <c r="B29" s="14" t="s">
        <v>35</v>
      </c>
      <c r="C29" s="12" t="s">
        <v>9</v>
      </c>
      <c r="D29" s="13">
        <v>25000</v>
      </c>
      <c r="E29" s="9">
        <v>677.59</v>
      </c>
      <c r="F29" s="7">
        <f t="shared" si="0"/>
        <v>67.75</v>
      </c>
      <c r="G29" s="7">
        <f t="shared" si="1"/>
        <v>33.869999999999997</v>
      </c>
      <c r="H29" s="7">
        <f t="shared" si="2"/>
        <v>33.869999999999997</v>
      </c>
      <c r="I29" s="7">
        <f t="shared" si="3"/>
        <v>33.869999999999997</v>
      </c>
      <c r="J29" s="7">
        <f t="shared" si="4"/>
        <v>33.869999999999997</v>
      </c>
      <c r="K29" s="8">
        <f t="shared" si="5"/>
        <v>880.82</v>
      </c>
    </row>
    <row r="30" spans="1:11" ht="20.100000000000001" customHeight="1" thickBot="1">
      <c r="A30" s="6">
        <v>28</v>
      </c>
      <c r="B30" s="14" t="s">
        <v>36</v>
      </c>
      <c r="C30" s="12" t="s">
        <v>9</v>
      </c>
      <c r="D30" s="13">
        <v>27500</v>
      </c>
      <c r="E30" s="9">
        <v>720.61</v>
      </c>
      <c r="F30" s="7">
        <f t="shared" si="0"/>
        <v>72.06</v>
      </c>
      <c r="G30" s="7">
        <f t="shared" si="1"/>
        <v>36.03</v>
      </c>
      <c r="H30" s="7">
        <f t="shared" si="2"/>
        <v>36.03</v>
      </c>
      <c r="I30" s="7">
        <f t="shared" si="3"/>
        <v>36.03</v>
      </c>
      <c r="J30" s="7">
        <f t="shared" si="4"/>
        <v>36.03</v>
      </c>
      <c r="K30" s="8">
        <f t="shared" si="5"/>
        <v>936.79</v>
      </c>
    </row>
    <row r="31" spans="1:11" ht="20.100000000000001" customHeight="1" thickBot="1">
      <c r="A31" s="6">
        <v>29</v>
      </c>
      <c r="B31" s="14" t="s">
        <v>37</v>
      </c>
      <c r="C31" s="12" t="s">
        <v>9</v>
      </c>
      <c r="D31" s="13">
        <v>30000</v>
      </c>
      <c r="E31" s="9">
        <v>763.63</v>
      </c>
      <c r="F31" s="7">
        <f t="shared" si="0"/>
        <v>76.36</v>
      </c>
      <c r="G31" s="7">
        <f t="shared" si="1"/>
        <v>38.18</v>
      </c>
      <c r="H31" s="7">
        <f t="shared" si="2"/>
        <v>38.18</v>
      </c>
      <c r="I31" s="7">
        <f t="shared" si="3"/>
        <v>38.18</v>
      </c>
      <c r="J31" s="7">
        <f t="shared" si="4"/>
        <v>38.18</v>
      </c>
      <c r="K31" s="8">
        <f t="shared" si="5"/>
        <v>992.70999999999981</v>
      </c>
    </row>
    <row r="32" spans="1:11" ht="20.100000000000001" customHeight="1" thickBot="1">
      <c r="A32" s="6">
        <v>30</v>
      </c>
      <c r="B32" s="14" t="s">
        <v>38</v>
      </c>
      <c r="C32" s="12" t="s">
        <v>9</v>
      </c>
      <c r="D32" s="13">
        <v>32500</v>
      </c>
      <c r="E32" s="9">
        <v>806.65</v>
      </c>
      <c r="F32" s="7">
        <f t="shared" si="0"/>
        <v>80.66</v>
      </c>
      <c r="G32" s="7">
        <f t="shared" si="1"/>
        <v>40.33</v>
      </c>
      <c r="H32" s="7">
        <f t="shared" si="2"/>
        <v>40.33</v>
      </c>
      <c r="I32" s="7">
        <f t="shared" si="3"/>
        <v>40.33</v>
      </c>
      <c r="J32" s="7">
        <f t="shared" si="4"/>
        <v>40.33</v>
      </c>
      <c r="K32" s="8">
        <f t="shared" si="5"/>
        <v>1048.6300000000001</v>
      </c>
    </row>
    <row r="33" spans="1:11" ht="20.100000000000001" customHeight="1" thickBot="1">
      <c r="A33" s="6">
        <v>31</v>
      </c>
      <c r="B33" s="14" t="s">
        <v>39</v>
      </c>
      <c r="C33" s="12" t="s">
        <v>9</v>
      </c>
      <c r="D33" s="13">
        <v>35000</v>
      </c>
      <c r="E33" s="9">
        <v>849.67</v>
      </c>
      <c r="F33" s="7">
        <f t="shared" si="0"/>
        <v>84.96</v>
      </c>
      <c r="G33" s="7">
        <f t="shared" si="1"/>
        <v>42.48</v>
      </c>
      <c r="H33" s="7">
        <f t="shared" si="2"/>
        <v>42.48</v>
      </c>
      <c r="I33" s="7">
        <f t="shared" si="3"/>
        <v>42.48</v>
      </c>
      <c r="J33" s="7">
        <f t="shared" si="4"/>
        <v>42.48</v>
      </c>
      <c r="K33" s="8">
        <f t="shared" si="5"/>
        <v>1104.55</v>
      </c>
    </row>
    <row r="34" spans="1:11" ht="20.100000000000001" customHeight="1" thickBot="1">
      <c r="A34" s="6">
        <v>32</v>
      </c>
      <c r="B34" s="14" t="s">
        <v>40</v>
      </c>
      <c r="C34" s="12" t="s">
        <v>9</v>
      </c>
      <c r="D34" s="13">
        <v>37500</v>
      </c>
      <c r="E34" s="9">
        <v>892.69</v>
      </c>
      <c r="F34" s="7">
        <f t="shared" si="0"/>
        <v>89.26</v>
      </c>
      <c r="G34" s="7">
        <f t="shared" si="1"/>
        <v>44.63</v>
      </c>
      <c r="H34" s="7">
        <f t="shared" si="2"/>
        <v>44.63</v>
      </c>
      <c r="I34" s="7">
        <f t="shared" si="3"/>
        <v>44.63</v>
      </c>
      <c r="J34" s="7">
        <f t="shared" si="4"/>
        <v>44.63</v>
      </c>
      <c r="K34" s="8">
        <f t="shared" si="5"/>
        <v>1160.4700000000005</v>
      </c>
    </row>
    <row r="35" spans="1:11" ht="20.100000000000001" customHeight="1" thickBot="1">
      <c r="A35" s="6">
        <v>33</v>
      </c>
      <c r="B35" s="14" t="s">
        <v>41</v>
      </c>
      <c r="C35" s="12" t="s">
        <v>9</v>
      </c>
      <c r="D35" s="13">
        <v>40000</v>
      </c>
      <c r="E35" s="9">
        <v>935.71</v>
      </c>
      <c r="F35" s="7">
        <f t="shared" si="0"/>
        <v>93.57</v>
      </c>
      <c r="G35" s="7">
        <f t="shared" si="1"/>
        <v>46.78</v>
      </c>
      <c r="H35" s="7">
        <f t="shared" si="2"/>
        <v>46.78</v>
      </c>
      <c r="I35" s="7">
        <f t="shared" si="3"/>
        <v>46.78</v>
      </c>
      <c r="J35" s="7">
        <f t="shared" si="4"/>
        <v>46.78</v>
      </c>
      <c r="K35" s="8">
        <f t="shared" si="5"/>
        <v>1216.3999999999999</v>
      </c>
    </row>
    <row r="36" spans="1:11" ht="20.100000000000001" customHeight="1" thickBot="1">
      <c r="A36" s="6">
        <v>34</v>
      </c>
      <c r="B36" s="14" t="s">
        <v>42</v>
      </c>
      <c r="C36" s="12" t="s">
        <v>9</v>
      </c>
      <c r="D36" s="13">
        <v>42500</v>
      </c>
      <c r="E36" s="9">
        <v>978.73</v>
      </c>
      <c r="F36" s="7">
        <f t="shared" si="0"/>
        <v>97.87</v>
      </c>
      <c r="G36" s="7">
        <f t="shared" si="1"/>
        <v>48.93</v>
      </c>
      <c r="H36" s="7">
        <f t="shared" si="2"/>
        <v>48.93</v>
      </c>
      <c r="I36" s="7">
        <f t="shared" si="3"/>
        <v>48.93</v>
      </c>
      <c r="J36" s="7">
        <f t="shared" si="4"/>
        <v>48.93</v>
      </c>
      <c r="K36" s="8">
        <f t="shared" si="5"/>
        <v>1272.3200000000002</v>
      </c>
    </row>
    <row r="37" spans="1:11" ht="20.100000000000001" customHeight="1" thickBot="1">
      <c r="A37" s="6">
        <v>35</v>
      </c>
      <c r="B37" s="14" t="s">
        <v>43</v>
      </c>
      <c r="C37" s="12" t="s">
        <v>9</v>
      </c>
      <c r="D37" s="13">
        <v>45000</v>
      </c>
      <c r="E37" s="9">
        <v>1021.76</v>
      </c>
      <c r="F37" s="7">
        <f t="shared" si="0"/>
        <v>102.17</v>
      </c>
      <c r="G37" s="7">
        <f t="shared" si="1"/>
        <v>51.08</v>
      </c>
      <c r="H37" s="7">
        <f t="shared" si="2"/>
        <v>51.08</v>
      </c>
      <c r="I37" s="7">
        <f t="shared" si="3"/>
        <v>51.08</v>
      </c>
      <c r="J37" s="7">
        <f t="shared" si="4"/>
        <v>51.08</v>
      </c>
      <c r="K37" s="8">
        <f t="shared" si="5"/>
        <v>1328.2499999999998</v>
      </c>
    </row>
    <row r="38" spans="1:11" ht="20.100000000000001" customHeight="1" thickBot="1">
      <c r="A38" s="6">
        <v>36</v>
      </c>
      <c r="B38" s="14" t="s">
        <v>44</v>
      </c>
      <c r="C38" s="12" t="s">
        <v>9</v>
      </c>
      <c r="D38" s="13">
        <v>47500</v>
      </c>
      <c r="E38" s="9">
        <v>1064.78</v>
      </c>
      <c r="F38" s="7">
        <f t="shared" si="0"/>
        <v>106.47</v>
      </c>
      <c r="G38" s="7">
        <f t="shared" si="1"/>
        <v>53.23</v>
      </c>
      <c r="H38" s="7">
        <f t="shared" si="2"/>
        <v>53.23</v>
      </c>
      <c r="I38" s="7">
        <f t="shared" si="3"/>
        <v>53.23</v>
      </c>
      <c r="J38" s="7">
        <f t="shared" si="4"/>
        <v>53.23</v>
      </c>
      <c r="K38" s="8">
        <f t="shared" si="5"/>
        <v>1384.17</v>
      </c>
    </row>
    <row r="39" spans="1:11" ht="20.100000000000001" customHeight="1" thickBot="1">
      <c r="A39" s="6">
        <v>37</v>
      </c>
      <c r="B39" s="14" t="s">
        <v>45</v>
      </c>
      <c r="C39" s="12" t="s">
        <v>9</v>
      </c>
      <c r="D39" s="13">
        <v>50000</v>
      </c>
      <c r="E39" s="9">
        <v>1107.8</v>
      </c>
      <c r="F39" s="7">
        <f t="shared" si="0"/>
        <v>110.78</v>
      </c>
      <c r="G39" s="7">
        <f t="shared" si="1"/>
        <v>55.39</v>
      </c>
      <c r="H39" s="7">
        <f t="shared" si="2"/>
        <v>55.39</v>
      </c>
      <c r="I39" s="7">
        <f t="shared" si="3"/>
        <v>55.39</v>
      </c>
      <c r="J39" s="7">
        <f t="shared" si="4"/>
        <v>55.39</v>
      </c>
      <c r="K39" s="8">
        <f t="shared" si="5"/>
        <v>1440.1400000000003</v>
      </c>
    </row>
    <row r="40" spans="1:11" ht="20.100000000000001" customHeight="1" thickBot="1">
      <c r="A40" s="6">
        <v>38</v>
      </c>
      <c r="B40" s="48" t="s">
        <v>46</v>
      </c>
      <c r="C40" s="49"/>
      <c r="D40" s="49"/>
      <c r="E40" s="9">
        <v>1150.82</v>
      </c>
      <c r="F40" s="7">
        <f t="shared" si="0"/>
        <v>115.08</v>
      </c>
      <c r="G40" s="7">
        <f t="shared" si="1"/>
        <v>57.54</v>
      </c>
      <c r="H40" s="7">
        <f t="shared" si="2"/>
        <v>57.54</v>
      </c>
      <c r="I40" s="7">
        <f>E40*5%</f>
        <v>57.540999999999997</v>
      </c>
      <c r="J40" s="7">
        <f t="shared" si="4"/>
        <v>57.54</v>
      </c>
      <c r="K40" s="8">
        <f>ROUNDDOWN(SUM(E40:J40),2)</f>
        <v>1496.06</v>
      </c>
    </row>
  </sheetData>
  <mergeCells count="3">
    <mergeCell ref="A1:H1"/>
    <mergeCell ref="B2:D2"/>
    <mergeCell ref="B40:D40"/>
  </mergeCells>
  <pageMargins left="0.78740157480314965" right="0.19685039370078741" top="0.39370078740157483" bottom="0.3937007874015748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20" workbookViewId="0">
      <selection activeCell="J38" sqref="J38"/>
    </sheetView>
  </sheetViews>
  <sheetFormatPr defaultRowHeight="15"/>
  <cols>
    <col min="1" max="1" width="4.42578125" customWidth="1"/>
    <col min="2" max="2" width="14.28515625" customWidth="1"/>
    <col min="3" max="3" width="5.7109375" customWidth="1"/>
    <col min="4" max="4" width="11.7109375" customWidth="1"/>
    <col min="5" max="5" width="9.7109375" customWidth="1"/>
    <col min="6" max="6" width="6.7109375" customWidth="1"/>
    <col min="7" max="7" width="8.7109375" customWidth="1"/>
    <col min="8" max="8" width="7.7109375" customWidth="1"/>
    <col min="9" max="10" width="6.7109375" customWidth="1"/>
  </cols>
  <sheetData>
    <row r="1" spans="1:11" ht="19.5" customHeight="1" thickBot="1">
      <c r="A1" s="42" t="s">
        <v>74</v>
      </c>
      <c r="B1" s="43"/>
      <c r="C1" s="43"/>
      <c r="D1" s="43"/>
      <c r="E1" s="43"/>
      <c r="F1" s="43"/>
      <c r="G1" s="43"/>
      <c r="H1" s="44"/>
      <c r="I1" s="11"/>
      <c r="J1" s="2" t="s">
        <v>0</v>
      </c>
      <c r="K1" s="10">
        <f>Apontamento!K1</f>
        <v>3.4217</v>
      </c>
    </row>
    <row r="2" spans="1:11" ht="19.5" customHeight="1" thickBot="1">
      <c r="A2" s="3"/>
      <c r="B2" s="45" t="s">
        <v>1</v>
      </c>
      <c r="C2" s="46"/>
      <c r="D2" s="47"/>
      <c r="E2" s="4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4" t="s">
        <v>8</v>
      </c>
    </row>
    <row r="3" spans="1:11" ht="19.5" customHeight="1" thickBot="1">
      <c r="A3" s="6">
        <v>1</v>
      </c>
      <c r="B3" s="12"/>
      <c r="C3" s="12" t="str">
        <f>Apontamento!C3</f>
        <v>até</v>
      </c>
      <c r="D3" s="13">
        <f>Apontamento!D3</f>
        <v>25</v>
      </c>
      <c r="E3" s="9">
        <f>Apontamento!E3/2</f>
        <v>5.38</v>
      </c>
      <c r="F3" s="7">
        <f>ROUNDUP((E3*10%),2)</f>
        <v>0.54</v>
      </c>
      <c r="G3" s="7">
        <f>ROUNDDOWN((E3*5%),2)</f>
        <v>0.26</v>
      </c>
      <c r="H3" s="7">
        <f>ROUNDDOWN((E3*5%),2)</f>
        <v>0.26</v>
      </c>
      <c r="I3" s="7">
        <f>ROUNDDOWN((E3*5%),2)</f>
        <v>0.26</v>
      </c>
      <c r="J3" s="7">
        <f>ROUNDDOWN((E3*5%),2)</f>
        <v>0.26</v>
      </c>
      <c r="K3" s="8">
        <f>SUM(E3:J3)</f>
        <v>6.9599999999999991</v>
      </c>
    </row>
    <row r="4" spans="1:11" ht="19.5" customHeight="1" thickBot="1">
      <c r="A4" s="6">
        <v>2</v>
      </c>
      <c r="B4" s="14" t="str">
        <f>Apontamento!B4</f>
        <v>de R$ 25,01</v>
      </c>
      <c r="C4" s="12" t="str">
        <f>Apontamento!C4</f>
        <v>até</v>
      </c>
      <c r="D4" s="13">
        <f>Apontamento!D4</f>
        <v>50</v>
      </c>
      <c r="E4" s="9">
        <f>Apontamento!E4/2</f>
        <v>7.53</v>
      </c>
      <c r="F4" s="7">
        <f t="shared" ref="F4:F40" si="0">ROUNDDOWN((E4*10%),2)</f>
        <v>0.75</v>
      </c>
      <c r="G4" s="7">
        <f t="shared" ref="G4:G40" si="1">ROUNDDOWN((E4*5%),2)</f>
        <v>0.37</v>
      </c>
      <c r="H4" s="7">
        <f t="shared" ref="H4:H40" si="2">ROUNDDOWN((E4*5%),2)</f>
        <v>0.37</v>
      </c>
      <c r="I4" s="7">
        <f t="shared" ref="I4:I39" si="3">ROUNDDOWN((E4*5%),2)</f>
        <v>0.37</v>
      </c>
      <c r="J4" s="7">
        <f t="shared" ref="J4:J40" si="4">ROUNDDOWN((E4*5%),2)</f>
        <v>0.37</v>
      </c>
      <c r="K4" s="8">
        <f t="shared" ref="K4:K39" si="5">SUM(E4:J4)</f>
        <v>9.759999999999998</v>
      </c>
    </row>
    <row r="5" spans="1:11" ht="19.5" customHeight="1" thickBot="1">
      <c r="A5" s="6">
        <v>3</v>
      </c>
      <c r="B5" s="14" t="str">
        <f>Apontamento!B5</f>
        <v>de R$ 50,01</v>
      </c>
      <c r="C5" s="12" t="str">
        <f>Apontamento!C5</f>
        <v>até</v>
      </c>
      <c r="D5" s="13">
        <f>Apontamento!D5</f>
        <v>100</v>
      </c>
      <c r="E5" s="9">
        <f>Apontamento!E5/2</f>
        <v>12.904999999999999</v>
      </c>
      <c r="F5" s="7">
        <f t="shared" si="0"/>
        <v>1.29</v>
      </c>
      <c r="G5" s="7">
        <f t="shared" si="1"/>
        <v>0.64</v>
      </c>
      <c r="H5" s="7">
        <f t="shared" si="2"/>
        <v>0.64</v>
      </c>
      <c r="I5" s="7">
        <f t="shared" si="3"/>
        <v>0.64</v>
      </c>
      <c r="J5" s="7">
        <f t="shared" si="4"/>
        <v>0.64</v>
      </c>
      <c r="K5" s="8">
        <f t="shared" si="5"/>
        <v>16.755000000000003</v>
      </c>
    </row>
    <row r="6" spans="1:11" ht="19.5" customHeight="1" thickBot="1">
      <c r="A6" s="6">
        <v>4</v>
      </c>
      <c r="B6" s="14" t="str">
        <f>Apontamento!B6</f>
        <v>de R$ 100,01</v>
      </c>
      <c r="C6" s="12" t="str">
        <f>Apontamento!C6</f>
        <v>até</v>
      </c>
      <c r="D6" s="13">
        <f>Apontamento!D6</f>
        <v>200</v>
      </c>
      <c r="E6" s="9">
        <f>Apontamento!E6/2</f>
        <v>20.434999999999999</v>
      </c>
      <c r="F6" s="7">
        <f t="shared" si="0"/>
        <v>2.04</v>
      </c>
      <c r="G6" s="7">
        <f t="shared" si="1"/>
        <v>1.02</v>
      </c>
      <c r="H6" s="7">
        <f t="shared" si="2"/>
        <v>1.02</v>
      </c>
      <c r="I6" s="7">
        <f t="shared" si="3"/>
        <v>1.02</v>
      </c>
      <c r="J6" s="7">
        <f t="shared" si="4"/>
        <v>1.02</v>
      </c>
      <c r="K6" s="8">
        <f t="shared" si="5"/>
        <v>26.554999999999996</v>
      </c>
    </row>
    <row r="7" spans="1:11" ht="19.5" customHeight="1" thickBot="1">
      <c r="A7" s="6">
        <v>5</v>
      </c>
      <c r="B7" s="14" t="str">
        <f>Apontamento!B7</f>
        <v>de R$ 200,01</v>
      </c>
      <c r="C7" s="12" t="str">
        <f>Apontamento!C7</f>
        <v>até</v>
      </c>
      <c r="D7" s="13">
        <f>Apontamento!D7</f>
        <v>300</v>
      </c>
      <c r="E7" s="9">
        <f>Apontamento!E7/2</f>
        <v>26.89</v>
      </c>
      <c r="F7" s="7">
        <f>ROUNDUP((E7*10%),2)</f>
        <v>2.69</v>
      </c>
      <c r="G7" s="7">
        <f t="shared" si="1"/>
        <v>1.34</v>
      </c>
      <c r="H7" s="7">
        <f t="shared" si="2"/>
        <v>1.34</v>
      </c>
      <c r="I7" s="7">
        <f t="shared" si="3"/>
        <v>1.34</v>
      </c>
      <c r="J7" s="7">
        <f t="shared" si="4"/>
        <v>1.34</v>
      </c>
      <c r="K7" s="8">
        <f t="shared" si="5"/>
        <v>34.940000000000012</v>
      </c>
    </row>
    <row r="8" spans="1:11" ht="19.5" customHeight="1" thickBot="1">
      <c r="A8" s="6">
        <v>6</v>
      </c>
      <c r="B8" s="14" t="str">
        <f>Apontamento!B8</f>
        <v>de R$ 300,01</v>
      </c>
      <c r="C8" s="12" t="str">
        <f>Apontamento!C8</f>
        <v>até</v>
      </c>
      <c r="D8" s="13">
        <f>Apontamento!D8</f>
        <v>400</v>
      </c>
      <c r="E8" s="9">
        <f>Apontamento!E8/2</f>
        <v>32.265000000000001</v>
      </c>
      <c r="F8" s="7">
        <f t="shared" si="0"/>
        <v>3.22</v>
      </c>
      <c r="G8" s="7">
        <f t="shared" si="1"/>
        <v>1.61</v>
      </c>
      <c r="H8" s="7">
        <f t="shared" si="2"/>
        <v>1.61</v>
      </c>
      <c r="I8" s="7">
        <f t="shared" si="3"/>
        <v>1.61</v>
      </c>
      <c r="J8" s="7">
        <f>ROUNDDOWN((E8*5%),2)</f>
        <v>1.61</v>
      </c>
      <c r="K8" s="8">
        <f t="shared" si="5"/>
        <v>41.924999999999997</v>
      </c>
    </row>
    <row r="9" spans="1:11" ht="19.5" customHeight="1" thickBot="1">
      <c r="A9" s="6">
        <v>7</v>
      </c>
      <c r="B9" s="14" t="str">
        <f>Apontamento!B9</f>
        <v>de R$ 400,01</v>
      </c>
      <c r="C9" s="12" t="str">
        <f>Apontamento!C9</f>
        <v>até</v>
      </c>
      <c r="D9" s="13">
        <f>Apontamento!D9</f>
        <v>500</v>
      </c>
      <c r="E9" s="9">
        <f>Apontamento!E9/2</f>
        <v>43.02</v>
      </c>
      <c r="F9" s="7">
        <f t="shared" si="0"/>
        <v>4.3</v>
      </c>
      <c r="G9" s="7">
        <f t="shared" si="1"/>
        <v>2.15</v>
      </c>
      <c r="H9" s="7">
        <f t="shared" si="2"/>
        <v>2.15</v>
      </c>
      <c r="I9" s="7">
        <f t="shared" si="3"/>
        <v>2.15</v>
      </c>
      <c r="J9" s="7">
        <f t="shared" si="4"/>
        <v>2.15</v>
      </c>
      <c r="K9" s="8">
        <f t="shared" si="5"/>
        <v>55.919999999999995</v>
      </c>
    </row>
    <row r="10" spans="1:11" ht="19.5" customHeight="1" thickBot="1">
      <c r="A10" s="6">
        <v>8</v>
      </c>
      <c r="B10" s="14" t="str">
        <f>Apontamento!B10</f>
        <v>de R$ 500,01</v>
      </c>
      <c r="C10" s="12" t="str">
        <f>Apontamento!C10</f>
        <v>até</v>
      </c>
      <c r="D10" s="13">
        <f>Apontamento!D10</f>
        <v>750</v>
      </c>
      <c r="E10" s="9">
        <f>Apontamento!E10/2</f>
        <v>61.305</v>
      </c>
      <c r="F10" s="7">
        <f t="shared" si="0"/>
        <v>6.13</v>
      </c>
      <c r="G10" s="7">
        <f t="shared" si="1"/>
        <v>3.06</v>
      </c>
      <c r="H10" s="7">
        <f t="shared" si="2"/>
        <v>3.06</v>
      </c>
      <c r="I10" s="7">
        <f t="shared" si="3"/>
        <v>3.06</v>
      </c>
      <c r="J10" s="7">
        <f t="shared" si="4"/>
        <v>3.06</v>
      </c>
      <c r="K10" s="8">
        <f t="shared" si="5"/>
        <v>79.675000000000011</v>
      </c>
    </row>
    <row r="11" spans="1:11" ht="19.5" customHeight="1" thickBot="1">
      <c r="A11" s="6">
        <v>9</v>
      </c>
      <c r="B11" s="14" t="str">
        <f>Apontamento!B11</f>
        <v>de R$ 750,01</v>
      </c>
      <c r="C11" s="12" t="str">
        <f>Apontamento!C11</f>
        <v>até</v>
      </c>
      <c r="D11" s="13">
        <f>Apontamento!D11</f>
        <v>1000</v>
      </c>
      <c r="E11" s="9">
        <f>Apontamento!E11/2</f>
        <v>69.91</v>
      </c>
      <c r="F11" s="7">
        <f t="shared" si="0"/>
        <v>6.99</v>
      </c>
      <c r="G11" s="7">
        <f t="shared" si="1"/>
        <v>3.49</v>
      </c>
      <c r="H11" s="7">
        <f t="shared" si="2"/>
        <v>3.49</v>
      </c>
      <c r="I11" s="7">
        <f t="shared" si="3"/>
        <v>3.49</v>
      </c>
      <c r="J11" s="7">
        <f t="shared" si="4"/>
        <v>3.49</v>
      </c>
      <c r="K11" s="8">
        <f t="shared" si="5"/>
        <v>90.859999999999971</v>
      </c>
    </row>
    <row r="12" spans="1:11" ht="19.5" customHeight="1" thickBot="1">
      <c r="A12" s="6">
        <v>10</v>
      </c>
      <c r="B12" s="14" t="str">
        <f>Apontamento!B12</f>
        <v>de R$ 1.000,01</v>
      </c>
      <c r="C12" s="12" t="str">
        <f>Apontamento!C12</f>
        <v>até</v>
      </c>
      <c r="D12" s="13">
        <f>Apontamento!D12</f>
        <v>1250</v>
      </c>
      <c r="E12" s="9">
        <f>Apontamento!E12/2</f>
        <v>78.515000000000001</v>
      </c>
      <c r="F12" s="7">
        <f t="shared" si="0"/>
        <v>7.85</v>
      </c>
      <c r="G12" s="7">
        <f t="shared" si="1"/>
        <v>3.92</v>
      </c>
      <c r="H12" s="7">
        <f t="shared" si="2"/>
        <v>3.92</v>
      </c>
      <c r="I12" s="7">
        <f t="shared" si="3"/>
        <v>3.92</v>
      </c>
      <c r="J12" s="7">
        <f t="shared" si="4"/>
        <v>3.92</v>
      </c>
      <c r="K12" s="8">
        <f t="shared" si="5"/>
        <v>102.045</v>
      </c>
    </row>
    <row r="13" spans="1:11" ht="19.5" customHeight="1" thickBot="1">
      <c r="A13" s="6">
        <v>11</v>
      </c>
      <c r="B13" s="14" t="str">
        <f>Apontamento!B13</f>
        <v>de R$ 1.250,01</v>
      </c>
      <c r="C13" s="12" t="str">
        <f>Apontamento!C13</f>
        <v>até</v>
      </c>
      <c r="D13" s="13">
        <f>Apontamento!D13</f>
        <v>1500</v>
      </c>
      <c r="E13" s="9">
        <f>Apontamento!E13/2</f>
        <v>87.12</v>
      </c>
      <c r="F13" s="7">
        <f t="shared" si="0"/>
        <v>8.7100000000000009</v>
      </c>
      <c r="G13" s="7">
        <f t="shared" si="1"/>
        <v>4.3499999999999996</v>
      </c>
      <c r="H13" s="7">
        <f t="shared" si="2"/>
        <v>4.3499999999999996</v>
      </c>
      <c r="I13" s="7">
        <f t="shared" si="3"/>
        <v>4.3499999999999996</v>
      </c>
      <c r="J13" s="7">
        <f t="shared" si="4"/>
        <v>4.3499999999999996</v>
      </c>
      <c r="K13" s="8">
        <f t="shared" si="5"/>
        <v>113.22999999999999</v>
      </c>
    </row>
    <row r="14" spans="1:11" ht="19.5" customHeight="1" thickBot="1">
      <c r="A14" s="6">
        <v>12</v>
      </c>
      <c r="B14" s="14" t="str">
        <f>Apontamento!B14</f>
        <v>de R$ 1.500,01</v>
      </c>
      <c r="C14" s="12" t="str">
        <f>Apontamento!C14</f>
        <v>até</v>
      </c>
      <c r="D14" s="13">
        <f>Apontamento!D14</f>
        <v>1750</v>
      </c>
      <c r="E14" s="9">
        <f>Apontamento!E14/2</f>
        <v>95.72</v>
      </c>
      <c r="F14" s="7">
        <f t="shared" si="0"/>
        <v>9.57</v>
      </c>
      <c r="G14" s="7">
        <f t="shared" si="1"/>
        <v>4.78</v>
      </c>
      <c r="H14" s="7">
        <f t="shared" si="2"/>
        <v>4.78</v>
      </c>
      <c r="I14" s="7">
        <f t="shared" si="3"/>
        <v>4.78</v>
      </c>
      <c r="J14" s="7">
        <f t="shared" si="4"/>
        <v>4.78</v>
      </c>
      <c r="K14" s="8">
        <f t="shared" si="5"/>
        <v>124.41</v>
      </c>
    </row>
    <row r="15" spans="1:11" ht="19.5" customHeight="1" thickBot="1">
      <c r="A15" s="6">
        <v>13</v>
      </c>
      <c r="B15" s="14" t="str">
        <f>Apontamento!B15</f>
        <v>de R$ 1.750,01</v>
      </c>
      <c r="C15" s="12" t="str">
        <f>Apontamento!C15</f>
        <v>até</v>
      </c>
      <c r="D15" s="13">
        <f>Apontamento!D15</f>
        <v>2000</v>
      </c>
      <c r="E15" s="9">
        <f>Apontamento!E15/2</f>
        <v>104.325</v>
      </c>
      <c r="F15" s="7">
        <f t="shared" si="0"/>
        <v>10.43</v>
      </c>
      <c r="G15" s="7">
        <f t="shared" si="1"/>
        <v>5.21</v>
      </c>
      <c r="H15" s="7">
        <f t="shared" si="2"/>
        <v>5.21</v>
      </c>
      <c r="I15" s="7">
        <f t="shared" si="3"/>
        <v>5.21</v>
      </c>
      <c r="J15" s="7">
        <f>ROUNDDOWN((E15*5%),2)</f>
        <v>5.21</v>
      </c>
      <c r="K15" s="8">
        <f t="shared" si="5"/>
        <v>135.595</v>
      </c>
    </row>
    <row r="16" spans="1:11" ht="19.5" customHeight="1" thickBot="1">
      <c r="A16" s="6">
        <v>14</v>
      </c>
      <c r="B16" s="14" t="str">
        <f>Apontamento!B16</f>
        <v>de R$ 2.000,01</v>
      </c>
      <c r="C16" s="12" t="str">
        <f>Apontamento!C16</f>
        <v>até</v>
      </c>
      <c r="D16" s="13">
        <f>Apontamento!D16</f>
        <v>2500</v>
      </c>
      <c r="E16" s="9">
        <f>Apontamento!E16/2</f>
        <v>110.78</v>
      </c>
      <c r="F16" s="7">
        <f t="shared" si="0"/>
        <v>11.07</v>
      </c>
      <c r="G16" s="7">
        <f t="shared" si="1"/>
        <v>5.53</v>
      </c>
      <c r="H16" s="7">
        <f t="shared" si="2"/>
        <v>5.53</v>
      </c>
      <c r="I16" s="7">
        <f t="shared" si="3"/>
        <v>5.53</v>
      </c>
      <c r="J16" s="7">
        <f>ROUNDUP((E16*5%),2)</f>
        <v>5.54</v>
      </c>
      <c r="K16" s="8">
        <f t="shared" si="5"/>
        <v>143.97999999999999</v>
      </c>
    </row>
    <row r="17" spans="1:11" ht="19.5" customHeight="1" thickBot="1">
      <c r="A17" s="6">
        <v>15</v>
      </c>
      <c r="B17" s="14" t="str">
        <f>Apontamento!B17</f>
        <v>de R$ 2.500,01</v>
      </c>
      <c r="C17" s="12" t="str">
        <f>Apontamento!C17</f>
        <v>até</v>
      </c>
      <c r="D17" s="13">
        <f>Apontamento!D17</f>
        <v>3000</v>
      </c>
      <c r="E17" s="9">
        <f>Apontamento!E17/2</f>
        <v>119.38500000000001</v>
      </c>
      <c r="F17" s="7">
        <f t="shared" si="0"/>
        <v>11.93</v>
      </c>
      <c r="G17" s="7">
        <f t="shared" si="1"/>
        <v>5.96</v>
      </c>
      <c r="H17" s="7">
        <f t="shared" si="2"/>
        <v>5.96</v>
      </c>
      <c r="I17" s="7">
        <f t="shared" si="3"/>
        <v>5.96</v>
      </c>
      <c r="J17" s="7">
        <f>ROUNDDOWN((E17*5%),2)</f>
        <v>5.96</v>
      </c>
      <c r="K17" s="8">
        <f t="shared" si="5"/>
        <v>155.15500000000003</v>
      </c>
    </row>
    <row r="18" spans="1:11" ht="19.5" customHeight="1" thickBot="1">
      <c r="A18" s="6">
        <v>16</v>
      </c>
      <c r="B18" s="14" t="str">
        <f>Apontamento!B18</f>
        <v>de R$ 3.000,01</v>
      </c>
      <c r="C18" s="12" t="str">
        <f>Apontamento!C18</f>
        <v>até</v>
      </c>
      <c r="D18" s="13">
        <f>Apontamento!D18</f>
        <v>3500</v>
      </c>
      <c r="E18" s="9">
        <f>Apontamento!E18/2</f>
        <v>127.99</v>
      </c>
      <c r="F18" s="7">
        <f t="shared" si="0"/>
        <v>12.79</v>
      </c>
      <c r="G18" s="7">
        <f t="shared" si="1"/>
        <v>6.39</v>
      </c>
      <c r="H18" s="7">
        <f t="shared" si="2"/>
        <v>6.39</v>
      </c>
      <c r="I18" s="7">
        <f t="shared" si="3"/>
        <v>6.39</v>
      </c>
      <c r="J18" s="7">
        <f>ROUNDUP((E18*5%),2)</f>
        <v>6.3999999999999995</v>
      </c>
      <c r="K18" s="8">
        <f t="shared" si="5"/>
        <v>166.34999999999997</v>
      </c>
    </row>
    <row r="19" spans="1:11" ht="19.5" customHeight="1" thickBot="1">
      <c r="A19" s="6">
        <v>17</v>
      </c>
      <c r="B19" s="14" t="str">
        <f>Apontamento!B19</f>
        <v>de R$ 3.500,01</v>
      </c>
      <c r="C19" s="12" t="str">
        <f>Apontamento!C19</f>
        <v>até</v>
      </c>
      <c r="D19" s="13">
        <f>Apontamento!D19</f>
        <v>4000</v>
      </c>
      <c r="E19" s="9">
        <f>Apontamento!E19/2</f>
        <v>136.595</v>
      </c>
      <c r="F19" s="7">
        <f t="shared" si="0"/>
        <v>13.65</v>
      </c>
      <c r="G19" s="7">
        <f t="shared" si="1"/>
        <v>6.82</v>
      </c>
      <c r="H19" s="7">
        <f t="shared" si="2"/>
        <v>6.82</v>
      </c>
      <c r="I19" s="7">
        <f t="shared" si="3"/>
        <v>6.82</v>
      </c>
      <c r="J19" s="7">
        <f t="shared" si="4"/>
        <v>6.82</v>
      </c>
      <c r="K19" s="8">
        <f t="shared" si="5"/>
        <v>177.52499999999998</v>
      </c>
    </row>
    <row r="20" spans="1:11" ht="19.5" customHeight="1" thickBot="1">
      <c r="A20" s="6">
        <v>18</v>
      </c>
      <c r="B20" s="14" t="str">
        <f>Apontamento!B20</f>
        <v>de R$ 4.000,01</v>
      </c>
      <c r="C20" s="12" t="str">
        <f>Apontamento!C20</f>
        <v>até</v>
      </c>
      <c r="D20" s="13">
        <f>Apontamento!D20</f>
        <v>4500</v>
      </c>
      <c r="E20" s="9">
        <f>Apontamento!E20/2</f>
        <v>145.19499999999999</v>
      </c>
      <c r="F20" s="7">
        <f t="shared" si="0"/>
        <v>14.51</v>
      </c>
      <c r="G20" s="7">
        <f t="shared" si="1"/>
        <v>7.25</v>
      </c>
      <c r="H20" s="7">
        <f t="shared" si="2"/>
        <v>7.25</v>
      </c>
      <c r="I20" s="7">
        <f t="shared" si="3"/>
        <v>7.25</v>
      </c>
      <c r="J20" s="7">
        <f>ROUNDDOWN((E20*5%),2)</f>
        <v>7.25</v>
      </c>
      <c r="K20" s="8">
        <f t="shared" si="5"/>
        <v>188.70499999999998</v>
      </c>
    </row>
    <row r="21" spans="1:11" ht="19.5" customHeight="1" thickBot="1">
      <c r="A21" s="6">
        <v>19</v>
      </c>
      <c r="B21" s="14" t="str">
        <f>Apontamento!B21</f>
        <v>de R$ 4.500,01</v>
      </c>
      <c r="C21" s="12" t="str">
        <f>Apontamento!C21</f>
        <v>até</v>
      </c>
      <c r="D21" s="13">
        <f>Apontamento!D21</f>
        <v>5000</v>
      </c>
      <c r="E21" s="9">
        <f>Apontamento!E21/2</f>
        <v>166.71</v>
      </c>
      <c r="F21" s="7">
        <f t="shared" si="0"/>
        <v>16.670000000000002</v>
      </c>
      <c r="G21" s="7">
        <f t="shared" si="1"/>
        <v>8.33</v>
      </c>
      <c r="H21" s="7">
        <f t="shared" si="2"/>
        <v>8.33</v>
      </c>
      <c r="I21" s="7">
        <f t="shared" si="3"/>
        <v>8.33</v>
      </c>
      <c r="J21" s="7">
        <f t="shared" si="4"/>
        <v>8.33</v>
      </c>
      <c r="K21" s="8">
        <f t="shared" si="5"/>
        <v>216.70000000000005</v>
      </c>
    </row>
    <row r="22" spans="1:11" ht="19.5" customHeight="1" thickBot="1">
      <c r="A22" s="6">
        <v>20</v>
      </c>
      <c r="B22" s="14" t="str">
        <f>Apontamento!B22</f>
        <v>de R$ 5.000,01</v>
      </c>
      <c r="C22" s="12" t="str">
        <f>Apontamento!C22</f>
        <v>até</v>
      </c>
      <c r="D22" s="13">
        <f>Apontamento!D22</f>
        <v>7500</v>
      </c>
      <c r="E22" s="9">
        <f>Apontamento!E22/2</f>
        <v>188.22</v>
      </c>
      <c r="F22" s="7">
        <f t="shared" si="0"/>
        <v>18.82</v>
      </c>
      <c r="G22" s="7">
        <f t="shared" si="1"/>
        <v>9.41</v>
      </c>
      <c r="H22" s="7">
        <f t="shared" si="2"/>
        <v>9.41</v>
      </c>
      <c r="I22" s="7">
        <f t="shared" si="3"/>
        <v>9.41</v>
      </c>
      <c r="J22" s="7">
        <f t="shared" si="4"/>
        <v>9.41</v>
      </c>
      <c r="K22" s="8">
        <f t="shared" si="5"/>
        <v>244.67999999999998</v>
      </c>
    </row>
    <row r="23" spans="1:11" ht="19.5" customHeight="1" thickBot="1">
      <c r="A23" s="6">
        <v>21</v>
      </c>
      <c r="B23" s="14" t="str">
        <f>Apontamento!B23</f>
        <v>de R$ 7.500,01</v>
      </c>
      <c r="C23" s="12" t="str">
        <f>Apontamento!C23</f>
        <v>até</v>
      </c>
      <c r="D23" s="13">
        <f>Apontamento!D23</f>
        <v>10000</v>
      </c>
      <c r="E23" s="9">
        <f>Apontamento!E23/2</f>
        <v>209.73</v>
      </c>
      <c r="F23" s="7">
        <f t="shared" si="0"/>
        <v>20.97</v>
      </c>
      <c r="G23" s="7">
        <f t="shared" si="1"/>
        <v>10.48</v>
      </c>
      <c r="H23" s="7">
        <f t="shared" si="2"/>
        <v>10.48</v>
      </c>
      <c r="I23" s="7">
        <f t="shared" si="3"/>
        <v>10.48</v>
      </c>
      <c r="J23" s="7">
        <f>ROUNDDOWN((E23*5%),2)</f>
        <v>10.48</v>
      </c>
      <c r="K23" s="8">
        <f t="shared" si="5"/>
        <v>272.62</v>
      </c>
    </row>
    <row r="24" spans="1:11" ht="19.5" customHeight="1" thickBot="1">
      <c r="A24" s="6">
        <v>22</v>
      </c>
      <c r="B24" s="14" t="str">
        <f>Apontamento!B24</f>
        <v>de R$ 10.000,01</v>
      </c>
      <c r="C24" s="12" t="str">
        <f>Apontamento!C24</f>
        <v>até</v>
      </c>
      <c r="D24" s="13">
        <f>Apontamento!D24</f>
        <v>12500</v>
      </c>
      <c r="E24" s="9">
        <f>Apontamento!E24/2</f>
        <v>231.24</v>
      </c>
      <c r="F24" s="7">
        <f t="shared" si="0"/>
        <v>23.12</v>
      </c>
      <c r="G24" s="7">
        <f t="shared" si="1"/>
        <v>11.56</v>
      </c>
      <c r="H24" s="7">
        <f t="shared" si="2"/>
        <v>11.56</v>
      </c>
      <c r="I24" s="7">
        <f t="shared" si="3"/>
        <v>11.56</v>
      </c>
      <c r="J24" s="7">
        <f t="shared" si="4"/>
        <v>11.56</v>
      </c>
      <c r="K24" s="8">
        <f t="shared" si="5"/>
        <v>300.60000000000002</v>
      </c>
    </row>
    <row r="25" spans="1:11" ht="19.5" customHeight="1" thickBot="1">
      <c r="A25" s="6">
        <v>23</v>
      </c>
      <c r="B25" s="14" t="str">
        <f>Apontamento!B25</f>
        <v>de R$ 12.500,01</v>
      </c>
      <c r="C25" s="12" t="str">
        <f>Apontamento!C25</f>
        <v>até</v>
      </c>
      <c r="D25" s="13">
        <f>Apontamento!D25</f>
        <v>15000</v>
      </c>
      <c r="E25" s="9">
        <f>Apontamento!E25/2</f>
        <v>252.75</v>
      </c>
      <c r="F25" s="7">
        <f t="shared" si="0"/>
        <v>25.27</v>
      </c>
      <c r="G25" s="7">
        <f t="shared" si="1"/>
        <v>12.63</v>
      </c>
      <c r="H25" s="7">
        <f t="shared" si="2"/>
        <v>12.63</v>
      </c>
      <c r="I25" s="7">
        <f t="shared" si="3"/>
        <v>12.63</v>
      </c>
      <c r="J25" s="7">
        <f t="shared" si="4"/>
        <v>12.63</v>
      </c>
      <c r="K25" s="8">
        <f t="shared" si="5"/>
        <v>328.53999999999996</v>
      </c>
    </row>
    <row r="26" spans="1:11" ht="19.5" customHeight="1" thickBot="1">
      <c r="A26" s="6">
        <v>24</v>
      </c>
      <c r="B26" s="14" t="str">
        <f>Apontamento!B26</f>
        <v>de R$ 15.000,01</v>
      </c>
      <c r="C26" s="12" t="str">
        <f>Apontamento!C26</f>
        <v>até</v>
      </c>
      <c r="D26" s="13">
        <f>Apontamento!D26</f>
        <v>17500</v>
      </c>
      <c r="E26" s="9">
        <f>Apontamento!E26/2</f>
        <v>274.26</v>
      </c>
      <c r="F26" s="7">
        <f t="shared" si="0"/>
        <v>27.42</v>
      </c>
      <c r="G26" s="7">
        <f t="shared" si="1"/>
        <v>13.71</v>
      </c>
      <c r="H26" s="7">
        <f t="shared" si="2"/>
        <v>13.71</v>
      </c>
      <c r="I26" s="7">
        <f t="shared" si="3"/>
        <v>13.71</v>
      </c>
      <c r="J26" s="7">
        <f>ROUNDUP((E26*5%),2)</f>
        <v>13.72</v>
      </c>
      <c r="K26" s="8">
        <f t="shared" si="5"/>
        <v>356.53</v>
      </c>
    </row>
    <row r="27" spans="1:11" ht="19.5" customHeight="1" thickBot="1">
      <c r="A27" s="6">
        <v>25</v>
      </c>
      <c r="B27" s="14" t="str">
        <f>Apontamento!B27</f>
        <v>de R$ 17.500,01</v>
      </c>
      <c r="C27" s="12" t="str">
        <f>Apontamento!C27</f>
        <v>até</v>
      </c>
      <c r="D27" s="13">
        <f>Apontamento!D27</f>
        <v>20000</v>
      </c>
      <c r="E27" s="9">
        <f>Apontamento!E27/2</f>
        <v>295.77</v>
      </c>
      <c r="F27" s="7">
        <f t="shared" si="0"/>
        <v>29.57</v>
      </c>
      <c r="G27" s="7">
        <f t="shared" si="1"/>
        <v>14.78</v>
      </c>
      <c r="H27" s="7">
        <f t="shared" si="2"/>
        <v>14.78</v>
      </c>
      <c r="I27" s="7">
        <f t="shared" si="3"/>
        <v>14.78</v>
      </c>
      <c r="J27" s="7">
        <f>ROUNDUP((E27*5%),2)</f>
        <v>14.79</v>
      </c>
      <c r="K27" s="8">
        <f t="shared" si="5"/>
        <v>384.46999999999991</v>
      </c>
    </row>
    <row r="28" spans="1:11" ht="19.5" customHeight="1" thickBot="1">
      <c r="A28" s="6">
        <v>26</v>
      </c>
      <c r="B28" s="14" t="str">
        <f>Apontamento!B28</f>
        <v>de R$ 20.000,01</v>
      </c>
      <c r="C28" s="12" t="str">
        <f>Apontamento!C28</f>
        <v>até</v>
      </c>
      <c r="D28" s="13">
        <f>Apontamento!D28</f>
        <v>22500</v>
      </c>
      <c r="E28" s="9">
        <f>Apontamento!E28/2</f>
        <v>317.27999999999997</v>
      </c>
      <c r="F28" s="7">
        <f t="shared" si="0"/>
        <v>31.72</v>
      </c>
      <c r="G28" s="7">
        <f t="shared" si="1"/>
        <v>15.86</v>
      </c>
      <c r="H28" s="7">
        <f t="shared" si="2"/>
        <v>15.86</v>
      </c>
      <c r="I28" s="7">
        <f t="shared" si="3"/>
        <v>15.86</v>
      </c>
      <c r="J28" s="7">
        <f>ROUNDUP((E28*5%),2)</f>
        <v>15.87</v>
      </c>
      <c r="K28" s="8">
        <f t="shared" si="5"/>
        <v>412.45000000000005</v>
      </c>
    </row>
    <row r="29" spans="1:11" ht="19.5" customHeight="1" thickBot="1">
      <c r="A29" s="6">
        <v>27</v>
      </c>
      <c r="B29" s="14" t="str">
        <f>Apontamento!B29</f>
        <v>de R$ 22.500,01</v>
      </c>
      <c r="C29" s="12" t="str">
        <f>Apontamento!C29</f>
        <v>até</v>
      </c>
      <c r="D29" s="13">
        <f>Apontamento!D29</f>
        <v>25000</v>
      </c>
      <c r="E29" s="9">
        <f>Apontamento!E29/2</f>
        <v>338.79500000000002</v>
      </c>
      <c r="F29" s="7">
        <f t="shared" si="0"/>
        <v>33.869999999999997</v>
      </c>
      <c r="G29" s="7">
        <f t="shared" si="1"/>
        <v>16.93</v>
      </c>
      <c r="H29" s="7">
        <f t="shared" si="2"/>
        <v>16.93</v>
      </c>
      <c r="I29" s="7">
        <f t="shared" si="3"/>
        <v>16.93</v>
      </c>
      <c r="J29" s="7">
        <f t="shared" si="4"/>
        <v>16.93</v>
      </c>
      <c r="K29" s="8">
        <f t="shared" si="5"/>
        <v>440.38500000000005</v>
      </c>
    </row>
    <row r="30" spans="1:11" ht="19.5" customHeight="1" thickBot="1">
      <c r="A30" s="6">
        <v>28</v>
      </c>
      <c r="B30" s="14" t="str">
        <f>Apontamento!B30</f>
        <v>de R$ 25.000,01</v>
      </c>
      <c r="C30" s="12" t="str">
        <f>Apontamento!C30</f>
        <v>até</v>
      </c>
      <c r="D30" s="13">
        <f>Apontamento!D30</f>
        <v>27500</v>
      </c>
      <c r="E30" s="9">
        <f>Apontamento!E30/2</f>
        <v>360.30500000000001</v>
      </c>
      <c r="F30" s="7">
        <f t="shared" si="0"/>
        <v>36.03</v>
      </c>
      <c r="G30" s="7">
        <f t="shared" si="1"/>
        <v>18.010000000000002</v>
      </c>
      <c r="H30" s="7">
        <f t="shared" si="2"/>
        <v>18.010000000000002</v>
      </c>
      <c r="I30" s="7">
        <f t="shared" si="3"/>
        <v>18.010000000000002</v>
      </c>
      <c r="J30" s="7">
        <f t="shared" si="4"/>
        <v>18.010000000000002</v>
      </c>
      <c r="K30" s="8">
        <f t="shared" si="5"/>
        <v>468.375</v>
      </c>
    </row>
    <row r="31" spans="1:11" ht="19.5" customHeight="1" thickBot="1">
      <c r="A31" s="6">
        <v>29</v>
      </c>
      <c r="B31" s="14" t="str">
        <f>Apontamento!B31</f>
        <v>de R$ 27.500,01</v>
      </c>
      <c r="C31" s="12" t="str">
        <f>Apontamento!C31</f>
        <v>até</v>
      </c>
      <c r="D31" s="13">
        <f>Apontamento!D31</f>
        <v>30000</v>
      </c>
      <c r="E31" s="9">
        <f>Apontamento!E31/2</f>
        <v>381.815</v>
      </c>
      <c r="F31" s="7">
        <f t="shared" si="0"/>
        <v>38.18</v>
      </c>
      <c r="G31" s="7">
        <f t="shared" si="1"/>
        <v>19.09</v>
      </c>
      <c r="H31" s="7">
        <f t="shared" si="2"/>
        <v>19.09</v>
      </c>
      <c r="I31" s="7">
        <f t="shared" si="3"/>
        <v>19.09</v>
      </c>
      <c r="J31" s="7">
        <f t="shared" si="4"/>
        <v>19.09</v>
      </c>
      <c r="K31" s="8">
        <f t="shared" si="5"/>
        <v>496.3549999999999</v>
      </c>
    </row>
    <row r="32" spans="1:11" ht="19.5" customHeight="1" thickBot="1">
      <c r="A32" s="6">
        <v>30</v>
      </c>
      <c r="B32" s="14" t="str">
        <f>Apontamento!B32</f>
        <v>de R$ 30.000,01</v>
      </c>
      <c r="C32" s="12" t="str">
        <f>Apontamento!C32</f>
        <v>até</v>
      </c>
      <c r="D32" s="13">
        <f>Apontamento!D32</f>
        <v>32500</v>
      </c>
      <c r="E32" s="9">
        <f>Apontamento!E32/2</f>
        <v>403.32499999999999</v>
      </c>
      <c r="F32" s="7">
        <f t="shared" si="0"/>
        <v>40.33</v>
      </c>
      <c r="G32" s="7">
        <f t="shared" si="1"/>
        <v>20.16</v>
      </c>
      <c r="H32" s="7">
        <f t="shared" si="2"/>
        <v>20.16</v>
      </c>
      <c r="I32" s="7">
        <f t="shared" si="3"/>
        <v>20.16</v>
      </c>
      <c r="J32" s="7">
        <f t="shared" si="4"/>
        <v>20.16</v>
      </c>
      <c r="K32" s="8">
        <f t="shared" si="5"/>
        <v>524.29500000000007</v>
      </c>
    </row>
    <row r="33" spans="1:11" ht="19.5" customHeight="1" thickBot="1">
      <c r="A33" s="6">
        <v>31</v>
      </c>
      <c r="B33" s="14" t="str">
        <f>Apontamento!B33</f>
        <v>de R$ 32.500,01</v>
      </c>
      <c r="C33" s="12" t="str">
        <f>Apontamento!C33</f>
        <v>até</v>
      </c>
      <c r="D33" s="13">
        <f>Apontamento!D33</f>
        <v>35000</v>
      </c>
      <c r="E33" s="9">
        <f>Apontamento!E33/2</f>
        <v>424.83499999999998</v>
      </c>
      <c r="F33" s="7">
        <f t="shared" si="0"/>
        <v>42.48</v>
      </c>
      <c r="G33" s="7">
        <f t="shared" si="1"/>
        <v>21.24</v>
      </c>
      <c r="H33" s="7">
        <f t="shared" si="2"/>
        <v>21.24</v>
      </c>
      <c r="I33" s="7">
        <f t="shared" si="3"/>
        <v>21.24</v>
      </c>
      <c r="J33" s="7">
        <f t="shared" si="4"/>
        <v>21.24</v>
      </c>
      <c r="K33" s="8">
        <f t="shared" si="5"/>
        <v>552.27499999999998</v>
      </c>
    </row>
    <row r="34" spans="1:11" ht="19.5" customHeight="1" thickBot="1">
      <c r="A34" s="6">
        <v>32</v>
      </c>
      <c r="B34" s="14" t="str">
        <f>Apontamento!B34</f>
        <v>de R$ 35.000,01</v>
      </c>
      <c r="C34" s="12" t="str">
        <f>Apontamento!C34</f>
        <v>até</v>
      </c>
      <c r="D34" s="13">
        <f>Apontamento!D34</f>
        <v>37500</v>
      </c>
      <c r="E34" s="9">
        <f>Apontamento!E34/2</f>
        <v>446.34500000000003</v>
      </c>
      <c r="F34" s="7">
        <f t="shared" si="0"/>
        <v>44.63</v>
      </c>
      <c r="G34" s="7">
        <f t="shared" si="1"/>
        <v>22.31</v>
      </c>
      <c r="H34" s="7">
        <f t="shared" si="2"/>
        <v>22.31</v>
      </c>
      <c r="I34" s="7">
        <f t="shared" si="3"/>
        <v>22.31</v>
      </c>
      <c r="J34" s="7">
        <f t="shared" si="4"/>
        <v>22.31</v>
      </c>
      <c r="K34" s="8">
        <f t="shared" si="5"/>
        <v>580.2149999999998</v>
      </c>
    </row>
    <row r="35" spans="1:11" ht="19.5" customHeight="1" thickBot="1">
      <c r="A35" s="6">
        <v>33</v>
      </c>
      <c r="B35" s="14" t="str">
        <f>Apontamento!B35</f>
        <v>de R$ 37.500,01</v>
      </c>
      <c r="C35" s="12" t="str">
        <f>Apontamento!C35</f>
        <v>até</v>
      </c>
      <c r="D35" s="13">
        <f>Apontamento!D35</f>
        <v>40000</v>
      </c>
      <c r="E35" s="9">
        <f>Apontamento!E35/2</f>
        <v>467.85500000000002</v>
      </c>
      <c r="F35" s="7">
        <f t="shared" si="0"/>
        <v>46.78</v>
      </c>
      <c r="G35" s="7">
        <f t="shared" si="1"/>
        <v>23.39</v>
      </c>
      <c r="H35" s="7">
        <f t="shared" si="2"/>
        <v>23.39</v>
      </c>
      <c r="I35" s="7">
        <f t="shared" si="3"/>
        <v>23.39</v>
      </c>
      <c r="J35" s="7">
        <f>ROUNDDOWN((E35*5%),2)</f>
        <v>23.39</v>
      </c>
      <c r="K35" s="8">
        <f t="shared" si="5"/>
        <v>608.19499999999994</v>
      </c>
    </row>
    <row r="36" spans="1:11" ht="19.5" customHeight="1" thickBot="1">
      <c r="A36" s="6">
        <v>34</v>
      </c>
      <c r="B36" s="14" t="str">
        <f>Apontamento!B36</f>
        <v>de R$ 40.000,01</v>
      </c>
      <c r="C36" s="12" t="str">
        <f>Apontamento!C36</f>
        <v>até</v>
      </c>
      <c r="D36" s="13">
        <f>Apontamento!D36</f>
        <v>42500</v>
      </c>
      <c r="E36" s="9">
        <f>Apontamento!E36/2</f>
        <v>489.36500000000001</v>
      </c>
      <c r="F36" s="7">
        <f t="shared" si="0"/>
        <v>48.93</v>
      </c>
      <c r="G36" s="7">
        <f t="shared" si="1"/>
        <v>24.46</v>
      </c>
      <c r="H36" s="7">
        <f t="shared" si="2"/>
        <v>24.46</v>
      </c>
      <c r="I36" s="7">
        <f t="shared" si="3"/>
        <v>24.46</v>
      </c>
      <c r="J36" s="7">
        <f t="shared" si="4"/>
        <v>24.46</v>
      </c>
      <c r="K36" s="8">
        <f t="shared" si="5"/>
        <v>636.1350000000001</v>
      </c>
    </row>
    <row r="37" spans="1:11" ht="19.5" customHeight="1" thickBot="1">
      <c r="A37" s="6">
        <v>35</v>
      </c>
      <c r="B37" s="14" t="str">
        <f>Apontamento!B37</f>
        <v>de R$ 42.500,01</v>
      </c>
      <c r="C37" s="12" t="str">
        <f>Apontamento!C37</f>
        <v>até</v>
      </c>
      <c r="D37" s="13">
        <f>Apontamento!D37</f>
        <v>45000</v>
      </c>
      <c r="E37" s="9">
        <f>Apontamento!E37/2</f>
        <v>510.88</v>
      </c>
      <c r="F37" s="7">
        <f t="shared" si="0"/>
        <v>51.08</v>
      </c>
      <c r="G37" s="7">
        <f t="shared" si="1"/>
        <v>25.54</v>
      </c>
      <c r="H37" s="7">
        <f t="shared" si="2"/>
        <v>25.54</v>
      </c>
      <c r="I37" s="7">
        <f t="shared" si="3"/>
        <v>25.54</v>
      </c>
      <c r="J37" s="7">
        <f>ROUNDUP((E37*5%),2)</f>
        <v>25.55</v>
      </c>
      <c r="K37" s="8">
        <f t="shared" si="5"/>
        <v>664.12999999999988</v>
      </c>
    </row>
    <row r="38" spans="1:11" ht="19.5" customHeight="1" thickBot="1">
      <c r="A38" s="6">
        <v>36</v>
      </c>
      <c r="B38" s="14" t="str">
        <f>Apontamento!B38</f>
        <v>de R$ 45.000,01</v>
      </c>
      <c r="C38" s="12" t="str">
        <f>Apontamento!C38</f>
        <v>até</v>
      </c>
      <c r="D38" s="13">
        <f>Apontamento!D38</f>
        <v>47500</v>
      </c>
      <c r="E38" s="9">
        <f>Apontamento!E38/2</f>
        <v>532.39</v>
      </c>
      <c r="F38" s="7">
        <f t="shared" si="0"/>
        <v>53.23</v>
      </c>
      <c r="G38" s="7">
        <f t="shared" si="1"/>
        <v>26.61</v>
      </c>
      <c r="H38" s="7">
        <f t="shared" si="2"/>
        <v>26.61</v>
      </c>
      <c r="I38" s="7">
        <f t="shared" si="3"/>
        <v>26.61</v>
      </c>
      <c r="J38" s="7">
        <f>ROUNDUP((E38*5%),2)</f>
        <v>26.62</v>
      </c>
      <c r="K38" s="8">
        <f t="shared" si="5"/>
        <v>692.07</v>
      </c>
    </row>
    <row r="39" spans="1:11" ht="19.5" customHeight="1" thickBot="1">
      <c r="A39" s="6">
        <v>37</v>
      </c>
      <c r="B39" s="14" t="str">
        <f>Apontamento!B39</f>
        <v>de R$ 47.500,01</v>
      </c>
      <c r="C39" s="12" t="str">
        <f>Apontamento!C39</f>
        <v>até</v>
      </c>
      <c r="D39" s="13">
        <f>Apontamento!D39</f>
        <v>50000</v>
      </c>
      <c r="E39" s="9">
        <f>Apontamento!E39/2</f>
        <v>553.9</v>
      </c>
      <c r="F39" s="7">
        <f t="shared" si="0"/>
        <v>55.39</v>
      </c>
      <c r="G39" s="7">
        <f t="shared" si="1"/>
        <v>27.69</v>
      </c>
      <c r="H39" s="7">
        <f t="shared" si="2"/>
        <v>27.69</v>
      </c>
      <c r="I39" s="7">
        <f t="shared" si="3"/>
        <v>27.69</v>
      </c>
      <c r="J39" s="7">
        <f t="shared" si="4"/>
        <v>27.69</v>
      </c>
      <c r="K39" s="8">
        <f t="shared" si="5"/>
        <v>720.05000000000018</v>
      </c>
    </row>
    <row r="40" spans="1:11" ht="19.5" customHeight="1" thickBot="1">
      <c r="A40" s="6">
        <v>38</v>
      </c>
      <c r="B40" s="48" t="str">
        <f>Apontamento!B40</f>
        <v>de R$ 50.000,01 em diante</v>
      </c>
      <c r="C40" s="49"/>
      <c r="D40" s="49"/>
      <c r="E40" s="9">
        <f>Apontamento!E40/2</f>
        <v>575.41</v>
      </c>
      <c r="F40" s="7">
        <f t="shared" si="0"/>
        <v>57.54</v>
      </c>
      <c r="G40" s="7">
        <f t="shared" si="1"/>
        <v>28.77</v>
      </c>
      <c r="H40" s="7">
        <f t="shared" si="2"/>
        <v>28.77</v>
      </c>
      <c r="I40" s="7">
        <f>E40*5%</f>
        <v>28.770499999999998</v>
      </c>
      <c r="J40" s="7">
        <f t="shared" si="4"/>
        <v>28.77</v>
      </c>
      <c r="K40" s="8">
        <f>ROUNDDOWN(SUM(E40:J40),2)</f>
        <v>748.03</v>
      </c>
    </row>
  </sheetData>
  <mergeCells count="3">
    <mergeCell ref="A1:H1"/>
    <mergeCell ref="B2:D2"/>
    <mergeCell ref="B40:D40"/>
  </mergeCells>
  <pageMargins left="0.78740157480314965" right="0.19685039370078741" top="0.39370078740157483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B3" sqref="B3"/>
    </sheetView>
  </sheetViews>
  <sheetFormatPr defaultRowHeight="15"/>
  <cols>
    <col min="1" max="1" width="3.7109375" customWidth="1"/>
    <col min="2" max="2" width="5.7109375" customWidth="1"/>
    <col min="3" max="3" width="13.7109375" customWidth="1"/>
    <col min="4" max="4" width="5.7109375" customWidth="1"/>
    <col min="5" max="5" width="13.7109375" customWidth="1"/>
    <col min="6" max="6" width="12.7109375" customWidth="1"/>
    <col min="7" max="7" width="3.7109375" customWidth="1"/>
    <col min="8" max="8" width="12.7109375" customWidth="1"/>
    <col min="9" max="9" width="3.7109375" customWidth="1"/>
  </cols>
  <sheetData>
    <row r="1" spans="1:9" ht="15.75" thickBot="1">
      <c r="A1" s="30"/>
      <c r="B1" s="31"/>
      <c r="C1" s="31"/>
      <c r="D1" s="31"/>
      <c r="E1" s="31"/>
      <c r="F1" s="31"/>
      <c r="G1" s="31"/>
      <c r="H1" s="31"/>
      <c r="I1" s="32"/>
    </row>
    <row r="2" spans="1:9" ht="19.5" customHeight="1">
      <c r="A2" s="35"/>
      <c r="B2" s="50" t="s">
        <v>75</v>
      </c>
      <c r="C2" s="51"/>
      <c r="D2" s="51"/>
      <c r="E2" s="51"/>
      <c r="F2" s="51"/>
      <c r="G2" s="52"/>
      <c r="H2" s="53"/>
      <c r="I2" s="34"/>
    </row>
    <row r="3" spans="1:9" ht="19.5" customHeight="1">
      <c r="A3" s="35"/>
      <c r="B3" s="15"/>
      <c r="C3" s="54" t="s">
        <v>1</v>
      </c>
      <c r="D3" s="54"/>
      <c r="E3" s="54"/>
      <c r="F3" s="41" t="s">
        <v>47</v>
      </c>
      <c r="G3" s="40"/>
      <c r="H3" s="41" t="s">
        <v>48</v>
      </c>
      <c r="I3" s="34"/>
    </row>
    <row r="4" spans="1:9" ht="19.5" customHeight="1">
      <c r="A4" s="35"/>
      <c r="B4" s="16">
        <v>1</v>
      </c>
      <c r="C4" s="17"/>
      <c r="D4" s="17" t="str">
        <f>Apontamento!C3</f>
        <v>até</v>
      </c>
      <c r="E4" s="18">
        <f>Apontamento!D3</f>
        <v>25</v>
      </c>
      <c r="F4" s="19">
        <f>Apontamento!K3</f>
        <v>13.949999999999998</v>
      </c>
      <c r="G4" s="33"/>
      <c r="H4" s="20">
        <f>Cancelamento!K3</f>
        <v>6.9599999999999991</v>
      </c>
      <c r="I4" s="34"/>
    </row>
    <row r="5" spans="1:9" ht="19.5" customHeight="1">
      <c r="A5" s="35"/>
      <c r="B5" s="16">
        <v>2</v>
      </c>
      <c r="C5" s="29" t="str">
        <f>Apontamento!B4</f>
        <v>de R$ 25,01</v>
      </c>
      <c r="D5" s="17" t="str">
        <f>Apontamento!C4</f>
        <v>até</v>
      </c>
      <c r="E5" s="18">
        <f>Apontamento!D4</f>
        <v>50</v>
      </c>
      <c r="F5" s="19">
        <f>Apontamento!K4</f>
        <v>19.560000000000002</v>
      </c>
      <c r="G5" s="33"/>
      <c r="H5" s="20">
        <f>Cancelamento!K4</f>
        <v>9.759999999999998</v>
      </c>
      <c r="I5" s="34"/>
    </row>
    <row r="6" spans="1:9" ht="19.5" customHeight="1">
      <c r="A6" s="35"/>
      <c r="B6" s="16">
        <v>3</v>
      </c>
      <c r="C6" s="29" t="str">
        <f>Apontamento!B5</f>
        <v>de R$ 50,01</v>
      </c>
      <c r="D6" s="17" t="str">
        <f>Apontamento!C5</f>
        <v>até</v>
      </c>
      <c r="E6" s="18">
        <f>Apontamento!D5</f>
        <v>100</v>
      </c>
      <c r="F6" s="19">
        <f>Apontamento!K5</f>
        <v>33.549999999999997</v>
      </c>
      <c r="G6" s="33"/>
      <c r="H6" s="20">
        <f>Cancelamento!K5</f>
        <v>16.755000000000003</v>
      </c>
      <c r="I6" s="34"/>
    </row>
    <row r="7" spans="1:9" ht="19.5" customHeight="1">
      <c r="A7" s="35"/>
      <c r="B7" s="16">
        <v>4</v>
      </c>
      <c r="C7" s="29" t="str">
        <f>Apontamento!B6</f>
        <v>de R$ 100,01</v>
      </c>
      <c r="D7" s="17" t="str">
        <f>Apontamento!C6</f>
        <v>até</v>
      </c>
      <c r="E7" s="18">
        <f>Apontamento!D6</f>
        <v>200</v>
      </c>
      <c r="F7" s="19">
        <f>Apontamento!K6</f>
        <v>53.109999999999992</v>
      </c>
      <c r="G7" s="33"/>
      <c r="H7" s="20">
        <f>Cancelamento!K6</f>
        <v>26.554999999999996</v>
      </c>
      <c r="I7" s="34"/>
    </row>
    <row r="8" spans="1:9" ht="19.5" customHeight="1">
      <c r="A8" s="35"/>
      <c r="B8" s="16">
        <v>5</v>
      </c>
      <c r="C8" s="29" t="str">
        <f>Apontamento!B7</f>
        <v>de R$ 200,01</v>
      </c>
      <c r="D8" s="17" t="str">
        <f>Apontamento!C7</f>
        <v>até</v>
      </c>
      <c r="E8" s="18">
        <f>Apontamento!D7</f>
        <v>300</v>
      </c>
      <c r="F8" s="19">
        <f>Apontamento!K7</f>
        <v>69.870000000000019</v>
      </c>
      <c r="G8" s="33"/>
      <c r="H8" s="20">
        <f>Cancelamento!K7</f>
        <v>34.940000000000012</v>
      </c>
      <c r="I8" s="34"/>
    </row>
    <row r="9" spans="1:9" ht="19.5" customHeight="1">
      <c r="A9" s="35"/>
      <c r="B9" s="16">
        <v>6</v>
      </c>
      <c r="C9" s="29" t="str">
        <f>Apontamento!B8</f>
        <v>de R$ 300,01</v>
      </c>
      <c r="D9" s="17" t="str">
        <f>Apontamento!C8</f>
        <v>até</v>
      </c>
      <c r="E9" s="18">
        <f>Apontamento!D8</f>
        <v>400</v>
      </c>
      <c r="F9" s="19">
        <f>Apontamento!K8</f>
        <v>83.86</v>
      </c>
      <c r="G9" s="33"/>
      <c r="H9" s="20">
        <f>Cancelamento!K8</f>
        <v>41.924999999999997</v>
      </c>
      <c r="I9" s="34"/>
    </row>
    <row r="10" spans="1:9" ht="19.5" customHeight="1">
      <c r="A10" s="35"/>
      <c r="B10" s="16">
        <v>7</v>
      </c>
      <c r="C10" s="29" t="str">
        <f>Apontamento!B9</f>
        <v>de R$ 400,01</v>
      </c>
      <c r="D10" s="17" t="str">
        <f>Apontamento!C9</f>
        <v>até</v>
      </c>
      <c r="E10" s="18">
        <f>Apontamento!D9</f>
        <v>500</v>
      </c>
      <c r="F10" s="19">
        <f>Apontamento!K9</f>
        <v>111.83999999999999</v>
      </c>
      <c r="G10" s="33"/>
      <c r="H10" s="20">
        <f>Cancelamento!K9</f>
        <v>55.919999999999995</v>
      </c>
      <c r="I10" s="34"/>
    </row>
    <row r="11" spans="1:9" ht="19.5" customHeight="1">
      <c r="A11" s="35"/>
      <c r="B11" s="16">
        <v>8</v>
      </c>
      <c r="C11" s="29" t="str">
        <f>Apontamento!B10</f>
        <v>de R$ 500,01</v>
      </c>
      <c r="D11" s="17" t="str">
        <f>Apontamento!C10</f>
        <v>até</v>
      </c>
      <c r="E11" s="18">
        <f>Apontamento!D10</f>
        <v>750</v>
      </c>
      <c r="F11" s="19">
        <f>Apontamento!K10</f>
        <v>159.38999999999999</v>
      </c>
      <c r="G11" s="33"/>
      <c r="H11" s="20">
        <f>Cancelamento!K10</f>
        <v>79.675000000000011</v>
      </c>
      <c r="I11" s="34"/>
    </row>
    <row r="12" spans="1:9" ht="19.5" customHeight="1">
      <c r="A12" s="35"/>
      <c r="B12" s="16">
        <v>9</v>
      </c>
      <c r="C12" s="29" t="str">
        <f>Apontamento!B11</f>
        <v>de R$ 750,01</v>
      </c>
      <c r="D12" s="17" t="str">
        <f>Apontamento!C11</f>
        <v>até</v>
      </c>
      <c r="E12" s="18">
        <f>Apontamento!D11</f>
        <v>1000</v>
      </c>
      <c r="F12" s="19">
        <f>Apontamento!K11</f>
        <v>181.76000000000002</v>
      </c>
      <c r="G12" s="33"/>
      <c r="H12" s="20">
        <f>Cancelamento!K11</f>
        <v>90.859999999999971</v>
      </c>
      <c r="I12" s="34"/>
    </row>
    <row r="13" spans="1:9" ht="19.5" customHeight="1">
      <c r="A13" s="35"/>
      <c r="B13" s="16">
        <v>10</v>
      </c>
      <c r="C13" s="29" t="str">
        <f>Apontamento!B12</f>
        <v>de R$ 1.000,01</v>
      </c>
      <c r="D13" s="17" t="str">
        <f>Apontamento!C12</f>
        <v>até</v>
      </c>
      <c r="E13" s="18">
        <f>Apontamento!D12</f>
        <v>1250</v>
      </c>
      <c r="F13" s="19">
        <f>Apontamento!K12</f>
        <v>204.12999999999997</v>
      </c>
      <c r="G13" s="33"/>
      <c r="H13" s="20">
        <f>Cancelamento!K12</f>
        <v>102.045</v>
      </c>
      <c r="I13" s="34"/>
    </row>
    <row r="14" spans="1:9" ht="19.5" customHeight="1">
      <c r="A14" s="35"/>
      <c r="B14" s="16">
        <v>11</v>
      </c>
      <c r="C14" s="29" t="str">
        <f>Apontamento!B13</f>
        <v>de R$ 1.250,01</v>
      </c>
      <c r="D14" s="17" t="str">
        <f>Apontamento!C13</f>
        <v>até</v>
      </c>
      <c r="E14" s="18">
        <f>Apontamento!D13</f>
        <v>1500</v>
      </c>
      <c r="F14" s="19">
        <f>Apontamento!K13</f>
        <v>226.50000000000006</v>
      </c>
      <c r="G14" s="33"/>
      <c r="H14" s="20">
        <f>Cancelamento!K13</f>
        <v>113.22999999999999</v>
      </c>
      <c r="I14" s="34"/>
    </row>
    <row r="15" spans="1:9" ht="19.5" customHeight="1">
      <c r="A15" s="35"/>
      <c r="B15" s="16">
        <v>12</v>
      </c>
      <c r="C15" s="29" t="str">
        <f>Apontamento!B14</f>
        <v>de R$ 1.500,01</v>
      </c>
      <c r="D15" s="17" t="str">
        <f>Apontamento!C14</f>
        <v>até</v>
      </c>
      <c r="E15" s="18">
        <f>Apontamento!D14</f>
        <v>1750</v>
      </c>
      <c r="F15" s="19">
        <f>Apontamento!K14</f>
        <v>248.85999999999996</v>
      </c>
      <c r="G15" s="33"/>
      <c r="H15" s="20">
        <f>Cancelamento!K14</f>
        <v>124.41</v>
      </c>
      <c r="I15" s="34"/>
    </row>
    <row r="16" spans="1:9" ht="19.5" customHeight="1">
      <c r="A16" s="35"/>
      <c r="B16" s="16">
        <v>13</v>
      </c>
      <c r="C16" s="29" t="str">
        <f>Apontamento!B15</f>
        <v>de R$ 1.750,01</v>
      </c>
      <c r="D16" s="17" t="str">
        <f>Apontamento!C15</f>
        <v>até</v>
      </c>
      <c r="E16" s="18">
        <f>Apontamento!D15</f>
        <v>2000</v>
      </c>
      <c r="F16" s="19">
        <f>Apontamento!K15</f>
        <v>271.23</v>
      </c>
      <c r="G16" s="33"/>
      <c r="H16" s="20">
        <f>Cancelamento!K15</f>
        <v>135.595</v>
      </c>
      <c r="I16" s="34"/>
    </row>
    <row r="17" spans="1:9" ht="19.5" customHeight="1">
      <c r="A17" s="35"/>
      <c r="B17" s="16">
        <v>14</v>
      </c>
      <c r="C17" s="29" t="str">
        <f>Apontamento!B16</f>
        <v>de R$ 2.000,01</v>
      </c>
      <c r="D17" s="17" t="str">
        <f>Apontamento!C16</f>
        <v>até</v>
      </c>
      <c r="E17" s="18">
        <f>Apontamento!D16</f>
        <v>2500</v>
      </c>
      <c r="F17" s="19">
        <f>Apontamento!K16</f>
        <v>287.99</v>
      </c>
      <c r="G17" s="33"/>
      <c r="H17" s="20">
        <f>Cancelamento!K16</f>
        <v>143.97999999999999</v>
      </c>
      <c r="I17" s="34"/>
    </row>
    <row r="18" spans="1:9" ht="19.5" customHeight="1">
      <c r="A18" s="35"/>
      <c r="B18" s="16">
        <v>15</v>
      </c>
      <c r="C18" s="29" t="str">
        <f>Apontamento!B17</f>
        <v>de R$ 2.500,01</v>
      </c>
      <c r="D18" s="17" t="str">
        <f>Apontamento!C17</f>
        <v>até</v>
      </c>
      <c r="E18" s="18">
        <f>Apontamento!D17</f>
        <v>3000</v>
      </c>
      <c r="F18" s="19">
        <f>Apontamento!K17</f>
        <v>310.36</v>
      </c>
      <c r="G18" s="33"/>
      <c r="H18" s="20">
        <f>Cancelamento!K17</f>
        <v>155.15500000000003</v>
      </c>
      <c r="I18" s="34"/>
    </row>
    <row r="19" spans="1:9" ht="19.5" customHeight="1">
      <c r="A19" s="35"/>
      <c r="B19" s="16">
        <v>16</v>
      </c>
      <c r="C19" s="29" t="str">
        <f>Apontamento!B18</f>
        <v>de R$ 3.000,01</v>
      </c>
      <c r="D19" s="17" t="str">
        <f>Apontamento!C18</f>
        <v>até</v>
      </c>
      <c r="E19" s="18">
        <f>Apontamento!D18</f>
        <v>3500</v>
      </c>
      <c r="F19" s="19">
        <f>Apontamento!K18</f>
        <v>332.73000000000008</v>
      </c>
      <c r="G19" s="33"/>
      <c r="H19" s="20">
        <f>Cancelamento!K18</f>
        <v>166.34999999999997</v>
      </c>
      <c r="I19" s="34"/>
    </row>
    <row r="20" spans="1:9" ht="19.5" customHeight="1">
      <c r="A20" s="35"/>
      <c r="B20" s="16">
        <v>17</v>
      </c>
      <c r="C20" s="29" t="str">
        <f>Apontamento!B19</f>
        <v>de R$ 3.500,01</v>
      </c>
      <c r="D20" s="17" t="str">
        <f>Apontamento!C19</f>
        <v>até</v>
      </c>
      <c r="E20" s="18">
        <f>Apontamento!D19</f>
        <v>4000</v>
      </c>
      <c r="F20" s="19">
        <f>Apontamento!K19</f>
        <v>355.09999999999991</v>
      </c>
      <c r="G20" s="33"/>
      <c r="H20" s="20">
        <f>Cancelamento!K19</f>
        <v>177.52499999999998</v>
      </c>
      <c r="I20" s="34"/>
    </row>
    <row r="21" spans="1:9" ht="19.5" customHeight="1">
      <c r="A21" s="35"/>
      <c r="B21" s="16">
        <v>18</v>
      </c>
      <c r="C21" s="29" t="str">
        <f>Apontamento!B20</f>
        <v>de R$ 4.000,01</v>
      </c>
      <c r="D21" s="17" t="str">
        <f>Apontamento!C20</f>
        <v>até</v>
      </c>
      <c r="E21" s="18">
        <f>Apontamento!D20</f>
        <v>4500</v>
      </c>
      <c r="F21" s="19">
        <f>Apontamento!K20</f>
        <v>377.45999999999992</v>
      </c>
      <c r="G21" s="33"/>
      <c r="H21" s="20">
        <f>Cancelamento!K20</f>
        <v>188.70499999999998</v>
      </c>
      <c r="I21" s="34"/>
    </row>
    <row r="22" spans="1:9" ht="19.5" customHeight="1">
      <c r="A22" s="35"/>
      <c r="B22" s="16">
        <v>19</v>
      </c>
      <c r="C22" s="29" t="str">
        <f>Apontamento!B21</f>
        <v>de R$ 4.500,01</v>
      </c>
      <c r="D22" s="17" t="str">
        <f>Apontamento!C21</f>
        <v>até</v>
      </c>
      <c r="E22" s="18">
        <f>Apontamento!D21</f>
        <v>5000</v>
      </c>
      <c r="F22" s="19">
        <f>Apontamento!K21</f>
        <v>433.44000000000005</v>
      </c>
      <c r="G22" s="33"/>
      <c r="H22" s="20">
        <f>Cancelamento!K21</f>
        <v>216.70000000000005</v>
      </c>
      <c r="I22" s="34"/>
    </row>
    <row r="23" spans="1:9" ht="19.5" customHeight="1">
      <c r="A23" s="35"/>
      <c r="B23" s="16">
        <v>20</v>
      </c>
      <c r="C23" s="29" t="str">
        <f>Apontamento!B22</f>
        <v>de R$ 5.000,01</v>
      </c>
      <c r="D23" s="17" t="str">
        <f>Apontamento!C22</f>
        <v>até</v>
      </c>
      <c r="E23" s="18">
        <f>Apontamento!D22</f>
        <v>7500</v>
      </c>
      <c r="F23" s="19">
        <f>Apontamento!K22</f>
        <v>489.35999999999996</v>
      </c>
      <c r="G23" s="33"/>
      <c r="H23" s="20">
        <f>Cancelamento!K22</f>
        <v>244.67999999999998</v>
      </c>
      <c r="I23" s="34"/>
    </row>
    <row r="24" spans="1:9" ht="19.5" customHeight="1">
      <c r="A24" s="35"/>
      <c r="B24" s="16">
        <v>21</v>
      </c>
      <c r="C24" s="29" t="str">
        <f>Apontamento!B23</f>
        <v>de R$ 7.500,01</v>
      </c>
      <c r="D24" s="17" t="str">
        <f>Apontamento!C23</f>
        <v>até</v>
      </c>
      <c r="E24" s="18">
        <f>Apontamento!D23</f>
        <v>10000</v>
      </c>
      <c r="F24" s="19">
        <f>Apontamento!K23</f>
        <v>545.28000000000009</v>
      </c>
      <c r="G24" s="33"/>
      <c r="H24" s="20">
        <f>Cancelamento!K23</f>
        <v>272.62</v>
      </c>
      <c r="I24" s="34"/>
    </row>
    <row r="25" spans="1:9" ht="19.5" customHeight="1">
      <c r="A25" s="35"/>
      <c r="B25" s="16">
        <v>22</v>
      </c>
      <c r="C25" s="29" t="str">
        <f>Apontamento!B24</f>
        <v>de R$ 10.000,01</v>
      </c>
      <c r="D25" s="17" t="str">
        <f>Apontamento!C24</f>
        <v>até</v>
      </c>
      <c r="E25" s="18">
        <f>Apontamento!D24</f>
        <v>12500</v>
      </c>
      <c r="F25" s="19">
        <f>Apontamento!K24</f>
        <v>601.20000000000005</v>
      </c>
      <c r="G25" s="33"/>
      <c r="H25" s="20">
        <f>Cancelamento!K24</f>
        <v>300.60000000000002</v>
      </c>
      <c r="I25" s="34"/>
    </row>
    <row r="26" spans="1:9" ht="19.5" customHeight="1">
      <c r="A26" s="35"/>
      <c r="B26" s="16">
        <v>23</v>
      </c>
      <c r="C26" s="29" t="str">
        <f>Apontamento!B25</f>
        <v>de R$ 12.500,01</v>
      </c>
      <c r="D26" s="17" t="str">
        <f>Apontamento!C25</f>
        <v>até</v>
      </c>
      <c r="E26" s="18">
        <f>Apontamento!D25</f>
        <v>15000</v>
      </c>
      <c r="F26" s="19">
        <f>Apontamento!K25</f>
        <v>657.12999999999988</v>
      </c>
      <c r="G26" s="33"/>
      <c r="H26" s="20">
        <f>Cancelamento!K25</f>
        <v>328.53999999999996</v>
      </c>
      <c r="I26" s="34"/>
    </row>
    <row r="27" spans="1:9" ht="19.5" customHeight="1">
      <c r="A27" s="35"/>
      <c r="B27" s="16">
        <v>24</v>
      </c>
      <c r="C27" s="29" t="str">
        <f>Apontamento!B26</f>
        <v>de R$ 15.000,01</v>
      </c>
      <c r="D27" s="17" t="str">
        <f>Apontamento!C26</f>
        <v>até</v>
      </c>
      <c r="E27" s="18">
        <f>Apontamento!D26</f>
        <v>17500</v>
      </c>
      <c r="F27" s="19">
        <f>Apontamento!K26</f>
        <v>713.04999999999984</v>
      </c>
      <c r="G27" s="33"/>
      <c r="H27" s="20">
        <f>Cancelamento!K26</f>
        <v>356.53</v>
      </c>
      <c r="I27" s="34"/>
    </row>
    <row r="28" spans="1:9" ht="19.5" customHeight="1">
      <c r="A28" s="35"/>
      <c r="B28" s="16">
        <v>25</v>
      </c>
      <c r="C28" s="29" t="str">
        <f>Apontamento!B27</f>
        <v>de R$ 17.500,01</v>
      </c>
      <c r="D28" s="17" t="str">
        <f>Apontamento!C27</f>
        <v>até</v>
      </c>
      <c r="E28" s="18">
        <f>Apontamento!D27</f>
        <v>20000</v>
      </c>
      <c r="F28" s="19">
        <f>Apontamento!K27</f>
        <v>768.97000000000014</v>
      </c>
      <c r="G28" s="33"/>
      <c r="H28" s="20">
        <f>Cancelamento!K27</f>
        <v>384.46999999999991</v>
      </c>
      <c r="I28" s="34"/>
    </row>
    <row r="29" spans="1:9" ht="19.5" customHeight="1">
      <c r="A29" s="35"/>
      <c r="B29" s="16">
        <v>26</v>
      </c>
      <c r="C29" s="29" t="str">
        <f>Apontamento!B28</f>
        <v>de R$ 20.000,01</v>
      </c>
      <c r="D29" s="17" t="str">
        <f>Apontamento!C28</f>
        <v>até</v>
      </c>
      <c r="E29" s="18">
        <f>Apontamento!D28</f>
        <v>22500</v>
      </c>
      <c r="F29" s="19">
        <f>Apontamento!K28</f>
        <v>824.8900000000001</v>
      </c>
      <c r="G29" s="33"/>
      <c r="H29" s="20">
        <f>Cancelamento!K28</f>
        <v>412.45000000000005</v>
      </c>
      <c r="I29" s="34"/>
    </row>
    <row r="30" spans="1:9" ht="19.5" customHeight="1">
      <c r="A30" s="35"/>
      <c r="B30" s="16">
        <v>27</v>
      </c>
      <c r="C30" s="29" t="str">
        <f>Apontamento!B29</f>
        <v>de R$ 22.500,01</v>
      </c>
      <c r="D30" s="17" t="str">
        <f>Apontamento!C29</f>
        <v>até</v>
      </c>
      <c r="E30" s="18">
        <f>Apontamento!D29</f>
        <v>25000</v>
      </c>
      <c r="F30" s="19">
        <f>Apontamento!K29</f>
        <v>880.82</v>
      </c>
      <c r="G30" s="33"/>
      <c r="H30" s="20">
        <f>Cancelamento!K29</f>
        <v>440.38500000000005</v>
      </c>
      <c r="I30" s="34"/>
    </row>
    <row r="31" spans="1:9" ht="19.5" customHeight="1">
      <c r="A31" s="35"/>
      <c r="B31" s="16">
        <v>28</v>
      </c>
      <c r="C31" s="29" t="str">
        <f>Apontamento!B30</f>
        <v>de R$ 25.000,01</v>
      </c>
      <c r="D31" s="17" t="str">
        <f>Apontamento!C30</f>
        <v>até</v>
      </c>
      <c r="E31" s="18">
        <f>Apontamento!D30</f>
        <v>27500</v>
      </c>
      <c r="F31" s="19">
        <f>Apontamento!K30</f>
        <v>936.79</v>
      </c>
      <c r="G31" s="33"/>
      <c r="H31" s="20">
        <f>Cancelamento!K30</f>
        <v>468.375</v>
      </c>
      <c r="I31" s="34"/>
    </row>
    <row r="32" spans="1:9" ht="19.5" customHeight="1">
      <c r="A32" s="35"/>
      <c r="B32" s="16">
        <v>29</v>
      </c>
      <c r="C32" s="29" t="str">
        <f>Apontamento!B31</f>
        <v>de R$ 27.500,01</v>
      </c>
      <c r="D32" s="17" t="str">
        <f>Apontamento!C31</f>
        <v>até</v>
      </c>
      <c r="E32" s="18">
        <f>Apontamento!D31</f>
        <v>30000</v>
      </c>
      <c r="F32" s="19">
        <f>Apontamento!K31</f>
        <v>992.70999999999981</v>
      </c>
      <c r="G32" s="33"/>
      <c r="H32" s="20">
        <f>Cancelamento!K31</f>
        <v>496.3549999999999</v>
      </c>
      <c r="I32" s="34"/>
    </row>
    <row r="33" spans="1:9" ht="19.5" customHeight="1">
      <c r="A33" s="35"/>
      <c r="B33" s="16">
        <v>30</v>
      </c>
      <c r="C33" s="29" t="str">
        <f>Apontamento!B32</f>
        <v>de R$ 30.000,01</v>
      </c>
      <c r="D33" s="17" t="str">
        <f>Apontamento!C32</f>
        <v>até</v>
      </c>
      <c r="E33" s="18">
        <f>Apontamento!D32</f>
        <v>32500</v>
      </c>
      <c r="F33" s="19">
        <f>Apontamento!K32</f>
        <v>1048.6300000000001</v>
      </c>
      <c r="G33" s="33"/>
      <c r="H33" s="20">
        <f>Cancelamento!K32</f>
        <v>524.29500000000007</v>
      </c>
      <c r="I33" s="34"/>
    </row>
    <row r="34" spans="1:9" ht="19.5" customHeight="1">
      <c r="A34" s="35"/>
      <c r="B34" s="16">
        <v>31</v>
      </c>
      <c r="C34" s="29" t="str">
        <f>Apontamento!B33</f>
        <v>de R$ 32.500,01</v>
      </c>
      <c r="D34" s="17" t="str">
        <f>Apontamento!C33</f>
        <v>até</v>
      </c>
      <c r="E34" s="18">
        <f>Apontamento!D33</f>
        <v>35000</v>
      </c>
      <c r="F34" s="19">
        <f>Apontamento!K33</f>
        <v>1104.55</v>
      </c>
      <c r="G34" s="33"/>
      <c r="H34" s="20">
        <f>Cancelamento!K33</f>
        <v>552.27499999999998</v>
      </c>
      <c r="I34" s="34"/>
    </row>
    <row r="35" spans="1:9" ht="19.5" customHeight="1">
      <c r="A35" s="35"/>
      <c r="B35" s="16">
        <v>32</v>
      </c>
      <c r="C35" s="29" t="str">
        <f>Apontamento!B34</f>
        <v>de R$ 35.000,01</v>
      </c>
      <c r="D35" s="17" t="str">
        <f>Apontamento!C34</f>
        <v>até</v>
      </c>
      <c r="E35" s="18">
        <f>Apontamento!D34</f>
        <v>37500</v>
      </c>
      <c r="F35" s="19">
        <f>Apontamento!K34</f>
        <v>1160.4700000000005</v>
      </c>
      <c r="G35" s="33"/>
      <c r="H35" s="20">
        <f>Cancelamento!K34</f>
        <v>580.2149999999998</v>
      </c>
      <c r="I35" s="34"/>
    </row>
    <row r="36" spans="1:9" ht="19.5" customHeight="1">
      <c r="A36" s="35"/>
      <c r="B36" s="16">
        <v>33</v>
      </c>
      <c r="C36" s="29" t="str">
        <f>Apontamento!B35</f>
        <v>de R$ 37.500,01</v>
      </c>
      <c r="D36" s="17" t="str">
        <f>Apontamento!C35</f>
        <v>até</v>
      </c>
      <c r="E36" s="18">
        <f>Apontamento!D35</f>
        <v>40000</v>
      </c>
      <c r="F36" s="19">
        <f>Apontamento!K35</f>
        <v>1216.3999999999999</v>
      </c>
      <c r="G36" s="33"/>
      <c r="H36" s="20">
        <f>Cancelamento!K35</f>
        <v>608.19499999999994</v>
      </c>
      <c r="I36" s="34"/>
    </row>
    <row r="37" spans="1:9" ht="19.5" customHeight="1">
      <c r="A37" s="35"/>
      <c r="B37" s="16">
        <v>34</v>
      </c>
      <c r="C37" s="29" t="str">
        <f>Apontamento!B36</f>
        <v>de R$ 40.000,01</v>
      </c>
      <c r="D37" s="17" t="str">
        <f>Apontamento!C36</f>
        <v>até</v>
      </c>
      <c r="E37" s="18">
        <f>Apontamento!D36</f>
        <v>42500</v>
      </c>
      <c r="F37" s="19">
        <f>Apontamento!K36</f>
        <v>1272.3200000000002</v>
      </c>
      <c r="G37" s="33"/>
      <c r="H37" s="20">
        <f>Cancelamento!K36</f>
        <v>636.1350000000001</v>
      </c>
      <c r="I37" s="34"/>
    </row>
    <row r="38" spans="1:9" ht="19.5" customHeight="1">
      <c r="A38" s="35"/>
      <c r="B38" s="16">
        <v>35</v>
      </c>
      <c r="C38" s="29" t="str">
        <f>Apontamento!B37</f>
        <v>de R$ 42.500,01</v>
      </c>
      <c r="D38" s="17" t="str">
        <f>Apontamento!C37</f>
        <v>até</v>
      </c>
      <c r="E38" s="18">
        <f>Apontamento!D37</f>
        <v>45000</v>
      </c>
      <c r="F38" s="19">
        <f>Apontamento!K37</f>
        <v>1328.2499999999998</v>
      </c>
      <c r="G38" s="33"/>
      <c r="H38" s="20">
        <f>Cancelamento!K37</f>
        <v>664.12999999999988</v>
      </c>
      <c r="I38" s="34"/>
    </row>
    <row r="39" spans="1:9" ht="19.5" customHeight="1">
      <c r="A39" s="35"/>
      <c r="B39" s="16">
        <v>36</v>
      </c>
      <c r="C39" s="29" t="str">
        <f>Apontamento!B38</f>
        <v>de R$ 45.000,01</v>
      </c>
      <c r="D39" s="17" t="str">
        <f>Apontamento!C38</f>
        <v>até</v>
      </c>
      <c r="E39" s="18">
        <f>Apontamento!D38</f>
        <v>47500</v>
      </c>
      <c r="F39" s="19">
        <f>Apontamento!K38</f>
        <v>1384.17</v>
      </c>
      <c r="G39" s="33"/>
      <c r="H39" s="20">
        <f>Cancelamento!K38</f>
        <v>692.07</v>
      </c>
      <c r="I39" s="34"/>
    </row>
    <row r="40" spans="1:9" ht="19.5" customHeight="1">
      <c r="A40" s="35"/>
      <c r="B40" s="16">
        <v>37</v>
      </c>
      <c r="C40" s="29" t="str">
        <f>Apontamento!B39</f>
        <v>de R$ 47.500,01</v>
      </c>
      <c r="D40" s="17" t="str">
        <f>Apontamento!C39</f>
        <v>até</v>
      </c>
      <c r="E40" s="18">
        <f>Apontamento!D39</f>
        <v>50000</v>
      </c>
      <c r="F40" s="19">
        <f>Apontamento!K39</f>
        <v>1440.1400000000003</v>
      </c>
      <c r="G40" s="33"/>
      <c r="H40" s="20">
        <f>Cancelamento!K39</f>
        <v>720.05000000000018</v>
      </c>
      <c r="I40" s="34"/>
    </row>
    <row r="41" spans="1:9" ht="19.5" customHeight="1" thickBot="1">
      <c r="A41" s="35"/>
      <c r="B41" s="21">
        <v>38</v>
      </c>
      <c r="C41" s="55" t="str">
        <f>Apontamento!B40</f>
        <v>de R$ 50.000,01 em diante</v>
      </c>
      <c r="D41" s="56"/>
      <c r="E41" s="56"/>
      <c r="F41" s="19">
        <f>Apontamento!K40</f>
        <v>1496.06</v>
      </c>
      <c r="G41" s="33"/>
      <c r="H41" s="20">
        <f>Cancelamento!K40</f>
        <v>748.03</v>
      </c>
      <c r="I41" s="34"/>
    </row>
    <row r="42" spans="1:9">
      <c r="A42" s="36"/>
      <c r="B42" s="37"/>
      <c r="C42" s="37"/>
      <c r="D42" s="37"/>
      <c r="E42" s="37"/>
      <c r="F42" s="37"/>
      <c r="G42" s="39"/>
      <c r="H42" s="37"/>
      <c r="I42" s="38"/>
    </row>
  </sheetData>
  <mergeCells count="3">
    <mergeCell ref="B2:H2"/>
    <mergeCell ref="C3:E3"/>
    <mergeCell ref="C41:E41"/>
  </mergeCells>
  <pageMargins left="1.1811023622047245" right="0.19685039370078741" top="0.39370078740157483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B47" sqref="B47"/>
    </sheetView>
  </sheetViews>
  <sheetFormatPr defaultRowHeight="15"/>
  <cols>
    <col min="1" max="1" width="59.140625" customWidth="1"/>
    <col min="2" max="2" width="26.28515625" customWidth="1"/>
  </cols>
  <sheetData>
    <row r="1" spans="1:2" ht="19.5" customHeight="1" thickBot="1">
      <c r="A1" s="57" t="s">
        <v>76</v>
      </c>
      <c r="B1" s="57"/>
    </row>
    <row r="2" spans="1:2" ht="19.5" customHeight="1" thickBot="1">
      <c r="A2" s="22" t="s">
        <v>49</v>
      </c>
      <c r="B2" s="22">
        <v>3.4217</v>
      </c>
    </row>
    <row r="3" spans="1:2" ht="19.5" customHeight="1" thickBot="1">
      <c r="A3" s="22" t="s">
        <v>50</v>
      </c>
      <c r="B3" s="23">
        <v>11.9</v>
      </c>
    </row>
    <row r="4" spans="1:2" ht="19.5" customHeight="1" thickBot="1">
      <c r="A4" s="22" t="s">
        <v>51</v>
      </c>
      <c r="B4" s="23">
        <v>6.15</v>
      </c>
    </row>
    <row r="5" spans="1:2" ht="19.5" customHeight="1" thickBot="1">
      <c r="A5" s="22" t="s">
        <v>52</v>
      </c>
      <c r="B5" s="23">
        <f>B4</f>
        <v>6.15</v>
      </c>
    </row>
    <row r="6" spans="1:2" ht="19.5" customHeight="1" thickBot="1">
      <c r="A6" s="22" t="s">
        <v>53</v>
      </c>
      <c r="B6" s="23">
        <f>B4</f>
        <v>6.15</v>
      </c>
    </row>
    <row r="7" spans="1:2" ht="19.5" customHeight="1" thickBot="1">
      <c r="A7" s="22" t="s">
        <v>54</v>
      </c>
      <c r="B7" s="23">
        <v>23.82</v>
      </c>
    </row>
    <row r="8" spans="1:2" ht="19.5" customHeight="1" thickBot="1">
      <c r="A8" s="22" t="s">
        <v>55</v>
      </c>
      <c r="B8" s="23">
        <v>2.39</v>
      </c>
    </row>
    <row r="9" spans="1:2" ht="19.5" customHeight="1" thickBot="1">
      <c r="A9" s="22" t="s">
        <v>56</v>
      </c>
      <c r="B9" s="23">
        <f>B3</f>
        <v>11.9</v>
      </c>
    </row>
    <row r="10" spans="1:2" ht="19.5" customHeight="1" thickBot="1">
      <c r="A10" s="22" t="s">
        <v>57</v>
      </c>
      <c r="B10" s="23">
        <v>4.74</v>
      </c>
    </row>
    <row r="11" spans="1:2" ht="12" customHeight="1" thickBot="1">
      <c r="A11" s="24"/>
      <c r="B11" s="25"/>
    </row>
    <row r="12" spans="1:2" ht="19.5" customHeight="1" thickBot="1">
      <c r="A12" s="22" t="s">
        <v>69</v>
      </c>
      <c r="B12" s="27"/>
    </row>
    <row r="13" spans="1:2" ht="19.5" customHeight="1" thickBot="1">
      <c r="A13" s="22" t="s">
        <v>56</v>
      </c>
      <c r="B13" s="23">
        <f>B3</f>
        <v>11.9</v>
      </c>
    </row>
    <row r="14" spans="1:2" ht="19.5" customHeight="1" thickBot="1">
      <c r="A14" s="22" t="s">
        <v>58</v>
      </c>
      <c r="B14" s="23">
        <f>B5</f>
        <v>6.15</v>
      </c>
    </row>
    <row r="15" spans="1:2" ht="19.5" customHeight="1" thickBot="1">
      <c r="A15" s="22" t="s">
        <v>55</v>
      </c>
      <c r="B15" s="23">
        <f>B8*4</f>
        <v>9.56</v>
      </c>
    </row>
    <row r="16" spans="1:2" ht="19.5" customHeight="1" thickBot="1">
      <c r="A16" s="22" t="s">
        <v>59</v>
      </c>
      <c r="B16" s="23">
        <f>SUM(B13:B15)</f>
        <v>27.61</v>
      </c>
    </row>
    <row r="17" spans="1:2" ht="19.5" customHeight="1" thickBot="1">
      <c r="A17" s="22" t="s">
        <v>60</v>
      </c>
      <c r="B17" s="23">
        <f>B16*10%</f>
        <v>2.7610000000000001</v>
      </c>
    </row>
    <row r="18" spans="1:2" ht="19.5" customHeight="1" thickBot="1">
      <c r="A18" s="22" t="s">
        <v>61</v>
      </c>
      <c r="B18" s="23">
        <f>B16*5%</f>
        <v>1.3805000000000001</v>
      </c>
    </row>
    <row r="19" spans="1:2" ht="19.5" customHeight="1" thickBot="1">
      <c r="A19" s="22" t="s">
        <v>64</v>
      </c>
      <c r="B19" s="23">
        <f>B16*5%</f>
        <v>1.3805000000000001</v>
      </c>
    </row>
    <row r="20" spans="1:2" ht="19.5" customHeight="1" thickBot="1">
      <c r="A20" s="22" t="s">
        <v>72</v>
      </c>
      <c r="B20" s="23">
        <f>B16*5%</f>
        <v>1.3805000000000001</v>
      </c>
    </row>
    <row r="21" spans="1:2" ht="19.5" customHeight="1" thickBot="1">
      <c r="A21" s="22" t="s">
        <v>71</v>
      </c>
      <c r="B21" s="23">
        <f>B16*5%</f>
        <v>1.3805000000000001</v>
      </c>
    </row>
    <row r="22" spans="1:2" ht="19.5" customHeight="1" thickBot="1">
      <c r="A22" s="26" t="str">
        <f>A12</f>
        <v>Certidão Negativa</v>
      </c>
      <c r="B22" s="28">
        <f>SUM(B16:B21)</f>
        <v>35.892999999999994</v>
      </c>
    </row>
    <row r="23" spans="1:2" ht="12" customHeight="1" thickBot="1">
      <c r="A23" s="24"/>
      <c r="B23" s="24"/>
    </row>
    <row r="24" spans="1:2" ht="19.5" customHeight="1" thickBot="1">
      <c r="A24" s="22" t="s">
        <v>70</v>
      </c>
      <c r="B24" s="23">
        <f>B22</f>
        <v>35.892999999999994</v>
      </c>
    </row>
    <row r="25" spans="1:2" ht="19.5" customHeight="1" thickBot="1">
      <c r="A25" s="22" t="s">
        <v>62</v>
      </c>
      <c r="B25" s="23">
        <f>B32</f>
        <v>6.1620000000000008</v>
      </c>
    </row>
    <row r="26" spans="1:2" ht="19.5" customHeight="1" thickBot="1">
      <c r="A26" s="22" t="str">
        <f>A10</f>
        <v>Por folha de uma face que exceder</v>
      </c>
      <c r="B26" s="23">
        <f>B10</f>
        <v>4.74</v>
      </c>
    </row>
    <row r="27" spans="1:2" ht="19.5" customHeight="1" thickBot="1">
      <c r="A27" s="22" t="s">
        <v>60</v>
      </c>
      <c r="B27" s="23">
        <f>B10*10%</f>
        <v>0.47400000000000003</v>
      </c>
    </row>
    <row r="28" spans="1:2" ht="19.5" customHeight="1" thickBot="1">
      <c r="A28" s="22" t="s">
        <v>61</v>
      </c>
      <c r="B28" s="23">
        <f>B10*5%</f>
        <v>0.23700000000000002</v>
      </c>
    </row>
    <row r="29" spans="1:2" ht="19.5" customHeight="1" thickBot="1">
      <c r="A29" s="22" t="s">
        <v>71</v>
      </c>
      <c r="B29" s="23">
        <f>B10*5%</f>
        <v>0.23700000000000002</v>
      </c>
    </row>
    <row r="30" spans="1:2" ht="19.5" customHeight="1" thickBot="1">
      <c r="A30" s="22" t="s">
        <v>63</v>
      </c>
      <c r="B30" s="23">
        <f>B10*5%</f>
        <v>0.23700000000000002</v>
      </c>
    </row>
    <row r="31" spans="1:2" ht="19.5" customHeight="1" thickBot="1">
      <c r="A31" s="22" t="s">
        <v>64</v>
      </c>
      <c r="B31" s="23">
        <f>B10*5%</f>
        <v>0.23700000000000002</v>
      </c>
    </row>
    <row r="32" spans="1:2" ht="19.5" customHeight="1" thickBot="1">
      <c r="A32" s="26" t="s">
        <v>65</v>
      </c>
      <c r="B32" s="28">
        <f>SUM(B26:B31)</f>
        <v>6.1620000000000008</v>
      </c>
    </row>
    <row r="33" spans="1:2" ht="12" customHeight="1" thickBot="1">
      <c r="A33" s="24"/>
      <c r="B33" s="24"/>
    </row>
    <row r="34" spans="1:2" ht="19.5" customHeight="1" thickBot="1">
      <c r="A34" s="22" t="s">
        <v>66</v>
      </c>
      <c r="B34" s="23"/>
    </row>
    <row r="35" spans="1:2" ht="19.5" customHeight="1" thickBot="1">
      <c r="A35" s="22" t="s">
        <v>67</v>
      </c>
      <c r="B35" s="23">
        <v>12.88</v>
      </c>
    </row>
    <row r="36" spans="1:2" ht="19.5" customHeight="1" thickBot="1">
      <c r="A36" s="22" t="s">
        <v>68</v>
      </c>
      <c r="B36" s="23">
        <v>10.75</v>
      </c>
    </row>
    <row r="37" spans="1:2" ht="19.5" customHeight="1" thickBot="1">
      <c r="A37" s="22" t="s">
        <v>60</v>
      </c>
      <c r="B37" s="23">
        <f>B20*10%</f>
        <v>0.13805000000000001</v>
      </c>
    </row>
    <row r="38" spans="1:2" ht="19.5" customHeight="1" thickBot="1">
      <c r="A38" s="22" t="s">
        <v>61</v>
      </c>
      <c r="B38" s="23">
        <f>B20*5%</f>
        <v>6.9025000000000003E-2</v>
      </c>
    </row>
    <row r="39" spans="1:2" ht="19.5" customHeight="1" thickBot="1">
      <c r="A39" s="22" t="s">
        <v>71</v>
      </c>
      <c r="B39" s="23">
        <f>B20*5%</f>
        <v>6.9025000000000003E-2</v>
      </c>
    </row>
    <row r="40" spans="1:2" ht="19.5" customHeight="1" thickBot="1">
      <c r="A40" s="22" t="s">
        <v>63</v>
      </c>
      <c r="B40" s="23">
        <f>B20*5%</f>
        <v>6.9025000000000003E-2</v>
      </c>
    </row>
    <row r="41" spans="1:2" ht="19.5" customHeight="1" thickBot="1">
      <c r="A41" s="22" t="s">
        <v>64</v>
      </c>
      <c r="B41" s="23">
        <f>B20*5%</f>
        <v>6.9025000000000003E-2</v>
      </c>
    </row>
  </sheetData>
  <mergeCells count="1">
    <mergeCell ref="A1:B1"/>
  </mergeCells>
  <pageMargins left="0.78740157480314965" right="0.19685039370078741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Apontamento</vt:lpstr>
      <vt:lpstr>Cancelamento</vt:lpstr>
      <vt:lpstr>Unificada</vt:lpstr>
      <vt:lpstr>Certidão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Heraclito</dc:creator>
  <cp:lastModifiedBy>Heraclito</cp:lastModifiedBy>
  <cp:lastPrinted>2018-12-14T16:44:54Z</cp:lastPrinted>
  <dcterms:created xsi:type="dcterms:W3CDTF">2016-01-04T11:53:01Z</dcterms:created>
  <dcterms:modified xsi:type="dcterms:W3CDTF">2019-01-02T10:17:05Z</dcterms:modified>
</cp:coreProperties>
</file>